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ibari\Documents\"/>
    </mc:Choice>
  </mc:AlternateContent>
  <xr:revisionPtr revIDLastSave="0" documentId="8_{1CC644FF-90D6-4554-A19C-6020043188AE}" xr6:coauthVersionLast="45" xr6:coauthVersionMax="45" xr10:uidLastSave="{00000000-0000-0000-0000-000000000000}"/>
  <bookViews>
    <workbookView xWindow="-108" yWindow="-108" windowWidth="23256" windowHeight="12576" tabRatio="756" xr2:uid="{00000000-000D-0000-FFFF-FFFF00000000}"/>
  </bookViews>
  <sheets>
    <sheet name="Price1" sheetId="7" r:id="rId1"/>
  </sheets>
  <definedNames>
    <definedName name="_xlnm._FilterDatabase" localSheetId="0" hidden="1">Price1!$A$3:$BO$70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5" i="7" l="1"/>
  <c r="AW5" i="7" s="1"/>
  <c r="AX5" i="7" s="1"/>
  <c r="AV4" i="7"/>
  <c r="AW4" i="7" s="1"/>
  <c r="AX4" i="7" s="1"/>
  <c r="BL5" i="7" l="1"/>
  <c r="BL4" i="7"/>
  <c r="BG5" i="7"/>
  <c r="BG4" i="7"/>
  <c r="AC5" i="7"/>
  <c r="AD5" i="7" s="1"/>
  <c r="Y5" i="7"/>
  <c r="Z5" i="7" s="1"/>
  <c r="AE5" i="7" s="1"/>
  <c r="AC4" i="7"/>
  <c r="Y4" i="7"/>
  <c r="Z4" i="7" s="1"/>
  <c r="BC5" i="7" l="1"/>
  <c r="BA5" i="7"/>
  <c r="BB5" i="7" s="1"/>
  <c r="P5" i="7"/>
  <c r="Q5" i="7" s="1"/>
  <c r="N5" i="7"/>
  <c r="O5" i="7" s="1"/>
  <c r="BC4" i="7"/>
  <c r="BA4" i="7"/>
  <c r="BB4" i="7" s="1"/>
  <c r="P4" i="7"/>
  <c r="Q4" i="7" s="1"/>
  <c r="N4" i="7"/>
  <c r="O4" i="7" s="1"/>
  <c r="J5" i="7"/>
  <c r="J4" i="7"/>
  <c r="BD4" i="7" l="1"/>
  <c r="BD5" i="7"/>
  <c r="BI5" i="7"/>
  <c r="BI4" i="7"/>
  <c r="BO4" i="7" s="1"/>
  <c r="BN4" i="7"/>
  <c r="BM4" i="7" l="1"/>
  <c r="BH5" i="7"/>
  <c r="BM5" i="7"/>
  <c r="BN5" i="7"/>
  <c r="BO5" i="7" s="1"/>
  <c r="BH4" i="7"/>
  <c r="AD4" i="7"/>
  <c r="AE4" i="7" s="1"/>
  <c r="AC7" i="7" l="1"/>
  <c r="AC9" i="7"/>
  <c r="Y7" i="7"/>
  <c r="Y9" i="7"/>
  <c r="J70" i="7" l="1"/>
  <c r="J68" i="7"/>
  <c r="J62" i="7"/>
  <c r="J60" i="7"/>
  <c r="J49" i="7"/>
  <c r="J43" i="7"/>
  <c r="J19" i="7"/>
  <c r="J9" i="7"/>
  <c r="J64" i="7"/>
  <c r="J63" i="7"/>
  <c r="J41" i="7"/>
  <c r="J40" i="7"/>
  <c r="J35" i="7"/>
  <c r="J31" i="7"/>
  <c r="J16" i="7"/>
  <c r="J15" i="7"/>
  <c r="J13" i="7"/>
  <c r="J14" i="7"/>
  <c r="J8" i="7"/>
  <c r="AW50" i="7" l="1"/>
  <c r="AX50" i="7" s="1"/>
  <c r="AV50" i="7"/>
  <c r="AR50" i="7"/>
  <c r="AS50" i="7" s="1"/>
  <c r="AQ50" i="7"/>
  <c r="AC50" i="7"/>
  <c r="AD50" i="7" s="1"/>
  <c r="Y50" i="7"/>
  <c r="Z50" i="7" s="1"/>
  <c r="AE50" i="7" s="1"/>
  <c r="P50" i="7"/>
  <c r="Q50" i="7" s="1"/>
  <c r="N50" i="7"/>
  <c r="O50" i="7" s="1"/>
  <c r="BL70" i="7" l="1"/>
  <c r="BL69" i="7"/>
  <c r="BL68" i="7"/>
  <c r="BL67" i="7"/>
  <c r="BL66" i="7"/>
  <c r="BL65" i="7"/>
  <c r="BL61" i="7"/>
  <c r="BL60" i="7"/>
  <c r="BL59" i="7"/>
  <c r="BL58" i="7"/>
  <c r="BL57" i="7"/>
  <c r="BL56" i="7"/>
  <c r="BL55" i="7"/>
  <c r="BL54" i="7"/>
  <c r="BL53" i="7"/>
  <c r="BL52" i="7"/>
  <c r="BL51" i="7"/>
  <c r="BL49" i="7"/>
  <c r="BL48" i="7"/>
  <c r="BL47" i="7"/>
  <c r="BL46" i="7"/>
  <c r="BL45" i="7"/>
  <c r="BL44" i="7"/>
  <c r="BL43" i="7"/>
  <c r="BL42" i="7"/>
  <c r="BL39" i="7"/>
  <c r="BL38" i="7"/>
  <c r="BL37" i="7"/>
  <c r="BL36" i="7"/>
  <c r="BL34" i="7"/>
  <c r="BL33" i="7"/>
  <c r="BL30" i="7"/>
  <c r="BL29" i="7"/>
  <c r="BL28" i="7"/>
  <c r="BL27" i="7"/>
  <c r="BL23" i="7"/>
  <c r="BL22" i="7"/>
  <c r="BL21" i="7"/>
  <c r="BL20" i="7"/>
  <c r="BL19" i="7"/>
  <c r="BL18" i="7"/>
  <c r="BL17" i="7"/>
  <c r="BL12" i="7"/>
  <c r="BL11" i="7"/>
  <c r="BL10" i="7"/>
  <c r="BL9" i="7"/>
  <c r="BL7" i="7"/>
  <c r="BL6" i="7"/>
  <c r="BL64" i="7"/>
  <c r="BL63" i="7"/>
  <c r="BL41" i="7"/>
  <c r="BL40" i="7"/>
  <c r="BL35" i="7"/>
  <c r="BL31" i="7"/>
  <c r="BL16" i="7"/>
  <c r="BL15" i="7"/>
  <c r="BL13" i="7"/>
  <c r="BL14" i="7"/>
  <c r="BG70" i="7"/>
  <c r="BG69" i="7"/>
  <c r="BG68" i="7"/>
  <c r="BG67" i="7"/>
  <c r="BG66" i="7"/>
  <c r="BG65" i="7"/>
  <c r="BG61" i="7"/>
  <c r="BG60" i="7"/>
  <c r="BG59" i="7"/>
  <c r="BG58" i="7"/>
  <c r="BG57" i="7"/>
  <c r="BG56" i="7"/>
  <c r="BG55" i="7"/>
  <c r="BG54" i="7"/>
  <c r="BG53" i="7"/>
  <c r="BG52" i="7"/>
  <c r="BG51" i="7"/>
  <c r="BG49" i="7"/>
  <c r="BG48" i="7"/>
  <c r="BG47" i="7"/>
  <c r="BG46" i="7"/>
  <c r="BG45" i="7"/>
  <c r="BG44" i="7"/>
  <c r="BG43" i="7"/>
  <c r="BG42" i="7"/>
  <c r="BG39" i="7"/>
  <c r="BG38" i="7"/>
  <c r="BG37" i="7"/>
  <c r="BG36" i="7"/>
  <c r="BG34" i="7"/>
  <c r="BG33" i="7"/>
  <c r="BG30" i="7"/>
  <c r="BG29" i="7"/>
  <c r="BG28" i="7"/>
  <c r="BG27" i="7"/>
  <c r="BG23" i="7"/>
  <c r="BG22" i="7"/>
  <c r="BG21" i="7"/>
  <c r="BG20" i="7"/>
  <c r="BG19" i="7"/>
  <c r="BG18" i="7"/>
  <c r="BG17" i="7"/>
  <c r="BG12" i="7"/>
  <c r="BG11" i="7"/>
  <c r="BG10" i="7"/>
  <c r="BG9" i="7"/>
  <c r="BG7" i="7"/>
  <c r="BG6" i="7"/>
  <c r="BG64" i="7"/>
  <c r="BG63" i="7"/>
  <c r="BG41" i="7"/>
  <c r="BG40" i="7"/>
  <c r="BG35" i="7"/>
  <c r="BG31" i="7"/>
  <c r="BG16" i="7"/>
  <c r="BG15" i="7"/>
  <c r="BG13" i="7"/>
  <c r="BG14" i="7"/>
  <c r="AC70" i="7"/>
  <c r="AD70" i="7" s="1"/>
  <c r="AC69" i="7"/>
  <c r="AD69" i="7" s="1"/>
  <c r="AC68" i="7"/>
  <c r="AD68" i="7" s="1"/>
  <c r="AC67" i="7"/>
  <c r="AD67" i="7" s="1"/>
  <c r="AC66" i="7"/>
  <c r="AD66" i="7" s="1"/>
  <c r="AC65" i="7"/>
  <c r="AD65" i="7" s="1"/>
  <c r="AC61" i="7"/>
  <c r="AD61" i="7" s="1"/>
  <c r="AC60" i="7"/>
  <c r="AD60" i="7" s="1"/>
  <c r="AC59" i="7"/>
  <c r="AD59" i="7" s="1"/>
  <c r="AC58" i="7"/>
  <c r="AD58" i="7" s="1"/>
  <c r="AC57" i="7"/>
  <c r="AD57" i="7" s="1"/>
  <c r="AC56" i="7"/>
  <c r="AD56" i="7" s="1"/>
  <c r="AC55" i="7"/>
  <c r="AD55" i="7" s="1"/>
  <c r="AC54" i="7"/>
  <c r="AD54" i="7" s="1"/>
  <c r="AC53" i="7"/>
  <c r="AD53" i="7" s="1"/>
  <c r="AC52" i="7"/>
  <c r="AD52" i="7" s="1"/>
  <c r="AC51" i="7"/>
  <c r="AD51" i="7" s="1"/>
  <c r="AC49" i="7"/>
  <c r="AD49" i="7" s="1"/>
  <c r="AC48" i="7"/>
  <c r="AD48" i="7" s="1"/>
  <c r="AC47" i="7"/>
  <c r="AD47" i="7" s="1"/>
  <c r="AC46" i="7"/>
  <c r="AD46" i="7" s="1"/>
  <c r="AC45" i="7"/>
  <c r="AD45" i="7" s="1"/>
  <c r="AC44" i="7"/>
  <c r="AD44" i="7" s="1"/>
  <c r="AC43" i="7"/>
  <c r="AD43" i="7" s="1"/>
  <c r="Y70" i="7"/>
  <c r="Z70" i="7" s="1"/>
  <c r="Y69" i="7"/>
  <c r="Z69" i="7" s="1"/>
  <c r="Y68" i="7"/>
  <c r="Z68" i="7" s="1"/>
  <c r="Y67" i="7"/>
  <c r="Z67" i="7" s="1"/>
  <c r="AE67" i="7" s="1"/>
  <c r="Y66" i="7"/>
  <c r="Z66" i="7" s="1"/>
  <c r="Y65" i="7"/>
  <c r="Z65" i="7" s="1"/>
  <c r="AE65" i="7" s="1"/>
  <c r="Y61" i="7"/>
  <c r="Z61" i="7" s="1"/>
  <c r="AE61" i="7" s="1"/>
  <c r="Y60" i="7"/>
  <c r="Z60" i="7" s="1"/>
  <c r="Y59" i="7"/>
  <c r="Z59" i="7" s="1"/>
  <c r="AE59" i="7" s="1"/>
  <c r="Y58" i="7"/>
  <c r="Z58" i="7" s="1"/>
  <c r="AE58" i="7" s="1"/>
  <c r="Y57" i="7"/>
  <c r="Z57" i="7" s="1"/>
  <c r="AE57" i="7" s="1"/>
  <c r="Y56" i="7"/>
  <c r="Z56" i="7" s="1"/>
  <c r="AE56" i="7" s="1"/>
  <c r="Y55" i="7"/>
  <c r="Z55" i="7" s="1"/>
  <c r="AE55" i="7" s="1"/>
  <c r="Y54" i="7"/>
  <c r="Z54" i="7" s="1"/>
  <c r="AE54" i="7" s="1"/>
  <c r="Y53" i="7"/>
  <c r="Z53" i="7" s="1"/>
  <c r="AE53" i="7" s="1"/>
  <c r="Y52" i="7"/>
  <c r="Z52" i="7" s="1"/>
  <c r="Y51" i="7"/>
  <c r="Z51" i="7" s="1"/>
  <c r="AE51" i="7" s="1"/>
  <c r="Y49" i="7"/>
  <c r="Z49" i="7" s="1"/>
  <c r="AE49" i="7" s="1"/>
  <c r="Y48" i="7"/>
  <c r="Z48" i="7" s="1"/>
  <c r="AE48" i="7" s="1"/>
  <c r="Y47" i="7"/>
  <c r="Z47" i="7" s="1"/>
  <c r="Y46" i="7"/>
  <c r="Z46" i="7" s="1"/>
  <c r="Y45" i="7"/>
  <c r="Z45" i="7" s="1"/>
  <c r="Y44" i="7"/>
  <c r="Z44" i="7" s="1"/>
  <c r="Y43" i="7"/>
  <c r="Z43" i="7" s="1"/>
  <c r="AE52" i="7" l="1"/>
  <c r="BI35" i="7"/>
  <c r="BN33" i="7"/>
  <c r="BI37" i="7"/>
  <c r="BN34" i="7"/>
  <c r="BN55" i="7"/>
  <c r="BM55" i="7"/>
  <c r="BI17" i="7"/>
  <c r="BN11" i="7"/>
  <c r="BN23" i="7"/>
  <c r="BN37" i="7"/>
  <c r="BI31" i="7"/>
  <c r="BI9" i="7"/>
  <c r="BI21" i="7"/>
  <c r="BI34" i="7"/>
  <c r="BI65" i="7"/>
  <c r="BH65" i="7"/>
  <c r="BN15" i="7"/>
  <c r="BN6" i="7"/>
  <c r="BN19" i="7"/>
  <c r="BN30" i="7"/>
  <c r="BN43" i="7"/>
  <c r="BM43" i="7"/>
  <c r="BN52" i="7"/>
  <c r="BM52" i="7"/>
  <c r="BN60" i="7"/>
  <c r="BM60" i="7"/>
  <c r="BI36" i="7"/>
  <c r="BN16" i="7"/>
  <c r="BN7" i="7"/>
  <c r="BM7" i="7"/>
  <c r="BN53" i="7"/>
  <c r="BM53" i="7"/>
  <c r="BI11" i="7"/>
  <c r="BN31" i="7"/>
  <c r="BN21" i="7"/>
  <c r="BN45" i="7"/>
  <c r="BM45" i="7"/>
  <c r="BI27" i="7"/>
  <c r="BN10" i="7"/>
  <c r="BN46" i="7"/>
  <c r="BM46" i="7"/>
  <c r="BI63" i="7"/>
  <c r="BI28" i="7"/>
  <c r="BI69" i="7"/>
  <c r="BH69" i="7"/>
  <c r="BN56" i="7"/>
  <c r="BM56" i="7"/>
  <c r="BI13" i="7"/>
  <c r="BI64" i="7"/>
  <c r="BI18" i="7"/>
  <c r="BI29" i="7"/>
  <c r="BI70" i="7"/>
  <c r="BH70" i="7"/>
  <c r="BN41" i="7"/>
  <c r="BN12" i="7"/>
  <c r="BN27" i="7"/>
  <c r="BN38" i="7"/>
  <c r="BN48" i="7"/>
  <c r="BM48" i="7"/>
  <c r="BN57" i="7"/>
  <c r="BM57" i="7"/>
  <c r="BN68" i="7"/>
  <c r="BM68" i="7"/>
  <c r="BI10" i="7"/>
  <c r="BN44" i="7"/>
  <c r="BM44" i="7"/>
  <c r="BI40" i="7"/>
  <c r="BI67" i="7"/>
  <c r="BH67" i="7"/>
  <c r="BN65" i="7"/>
  <c r="BM65" i="7"/>
  <c r="BI12" i="7"/>
  <c r="BI68" i="7"/>
  <c r="BH68" i="7"/>
  <c r="BN36" i="7"/>
  <c r="BN67" i="7"/>
  <c r="BM67" i="7"/>
  <c r="BI15" i="7"/>
  <c r="BI6" i="7"/>
  <c r="BI19" i="7"/>
  <c r="BI30" i="7"/>
  <c r="BO30" i="7" s="1"/>
  <c r="BN14" i="7"/>
  <c r="BN63" i="7"/>
  <c r="BN17" i="7"/>
  <c r="BN28" i="7"/>
  <c r="BN39" i="7"/>
  <c r="BN49" i="7"/>
  <c r="BM49" i="7"/>
  <c r="BN58" i="7"/>
  <c r="BM58" i="7"/>
  <c r="BN69" i="7"/>
  <c r="BM69" i="7"/>
  <c r="BI22" i="7"/>
  <c r="BI66" i="7"/>
  <c r="BH66" i="7"/>
  <c r="BN20" i="7"/>
  <c r="BN61" i="7"/>
  <c r="BM61" i="7"/>
  <c r="BI23" i="7"/>
  <c r="BN9" i="7"/>
  <c r="BN54" i="7"/>
  <c r="BM54" i="7"/>
  <c r="BI41" i="7"/>
  <c r="BI38" i="7"/>
  <c r="BN35" i="7"/>
  <c r="BN22" i="7"/>
  <c r="BN66" i="7"/>
  <c r="BM66" i="7"/>
  <c r="BI14" i="7"/>
  <c r="BI39" i="7"/>
  <c r="BO39" i="7" s="1"/>
  <c r="BN40" i="7"/>
  <c r="BN47" i="7"/>
  <c r="BM47" i="7"/>
  <c r="BI16" i="7"/>
  <c r="BI7" i="7"/>
  <c r="BH7" i="7"/>
  <c r="BI20" i="7"/>
  <c r="BI33" i="7"/>
  <c r="BN13" i="7"/>
  <c r="BN64" i="7"/>
  <c r="BN18" i="7"/>
  <c r="BN29" i="7"/>
  <c r="BN42" i="7"/>
  <c r="BN51" i="7"/>
  <c r="BM51" i="7"/>
  <c r="BN59" i="7"/>
  <c r="BM59" i="7"/>
  <c r="BN70" i="7"/>
  <c r="BM70" i="7"/>
  <c r="BI60" i="7"/>
  <c r="BH60" i="7"/>
  <c r="BI61" i="7"/>
  <c r="BH61" i="7"/>
  <c r="BI45" i="7"/>
  <c r="BH45" i="7"/>
  <c r="BI55" i="7"/>
  <c r="BH55" i="7"/>
  <c r="BI56" i="7"/>
  <c r="BH56" i="7"/>
  <c r="BI57" i="7"/>
  <c r="BO57" i="7" s="1"/>
  <c r="BH57" i="7"/>
  <c r="BI58" i="7"/>
  <c r="BH58" i="7"/>
  <c r="BI42" i="7"/>
  <c r="BI59" i="7"/>
  <c r="BH59" i="7"/>
  <c r="BI51" i="7"/>
  <c r="BH51" i="7"/>
  <c r="BI54" i="7"/>
  <c r="BO54" i="7" s="1"/>
  <c r="BH54" i="7"/>
  <c r="BI53" i="7"/>
  <c r="BO53" i="7" s="1"/>
  <c r="BH53" i="7"/>
  <c r="BI52" i="7"/>
  <c r="BH52" i="7"/>
  <c r="BI49" i="7"/>
  <c r="BH49" i="7"/>
  <c r="BI48" i="7"/>
  <c r="BH48" i="7"/>
  <c r="BI46" i="7"/>
  <c r="BH46" i="7"/>
  <c r="BI47" i="7"/>
  <c r="BH47" i="7"/>
  <c r="BI43" i="7"/>
  <c r="BH43" i="7"/>
  <c r="BI44" i="7"/>
  <c r="BH44" i="7"/>
  <c r="BO56" i="7" l="1"/>
  <c r="BO52" i="7"/>
  <c r="BO59" i="7"/>
  <c r="BO21" i="7"/>
  <c r="BO16" i="7"/>
  <c r="BO15" i="7"/>
  <c r="BO6" i="7"/>
  <c r="BO65" i="7"/>
  <c r="BO17" i="7"/>
  <c r="BO20" i="7"/>
  <c r="BO51" i="7"/>
  <c r="BO64" i="7"/>
  <c r="BO11" i="7"/>
  <c r="BO55" i="7"/>
  <c r="BO38" i="7"/>
  <c r="BO12" i="7"/>
  <c r="BO10" i="7"/>
  <c r="BO13" i="7"/>
  <c r="BO58" i="7"/>
  <c r="BO22" i="7"/>
  <c r="BO61" i="7"/>
  <c r="BO67" i="7"/>
  <c r="BO9" i="7"/>
  <c r="BO48" i="7"/>
  <c r="BO14" i="7"/>
  <c r="BO49" i="7"/>
  <c r="BO7" i="7"/>
  <c r="BO23" i="7"/>
  <c r="BO18" i="7"/>
  <c r="N47" i="7"/>
  <c r="BA49" i="7"/>
  <c r="BB49" i="7" s="1"/>
  <c r="BA43" i="7"/>
  <c r="BB43" i="7" s="1"/>
  <c r="BA33" i="7"/>
  <c r="BB33" i="7" s="1"/>
  <c r="BA19" i="7"/>
  <c r="BB19" i="7" s="1"/>
  <c r="BA10" i="7"/>
  <c r="BB10" i="7" s="1"/>
  <c r="BA9" i="7"/>
  <c r="BB9" i="7" s="1"/>
  <c r="BA64" i="7"/>
  <c r="BB64" i="7" s="1"/>
  <c r="BA14" i="7"/>
  <c r="BB14" i="7" s="1"/>
  <c r="BA13" i="7"/>
  <c r="BB13" i="7" s="1"/>
  <c r="BA15" i="7"/>
  <c r="BB15" i="7" s="1"/>
  <c r="BA16" i="7"/>
  <c r="BB16" i="7" s="1"/>
  <c r="BA31" i="7"/>
  <c r="BB31" i="7" s="1"/>
  <c r="BA35" i="7"/>
  <c r="BB35" i="7" s="1"/>
  <c r="BA40" i="7"/>
  <c r="BB40" i="7" s="1"/>
  <c r="BA41" i="7"/>
  <c r="BB41" i="7" s="1"/>
  <c r="BA63" i="7"/>
  <c r="BB63" i="7" s="1"/>
  <c r="BA8" i="7"/>
  <c r="BB8" i="7" s="1"/>
  <c r="S70" i="7"/>
  <c r="T70" i="7" s="1"/>
  <c r="S61" i="7"/>
  <c r="T61" i="7" s="1"/>
  <c r="S60" i="7"/>
  <c r="T60" i="7" s="1"/>
  <c r="S32" i="7"/>
  <c r="T32" i="7" s="1"/>
  <c r="S9" i="7"/>
  <c r="T9" i="7" s="1"/>
  <c r="S7" i="7"/>
  <c r="T7" i="7" s="1"/>
  <c r="S6" i="7"/>
  <c r="T6" i="7" s="1"/>
  <c r="S8" i="7"/>
  <c r="T8" i="7" s="1"/>
  <c r="N14" i="7" l="1"/>
  <c r="N13" i="7"/>
  <c r="N15" i="7"/>
  <c r="N16" i="7"/>
  <c r="N31" i="7"/>
  <c r="N35" i="7"/>
  <c r="N40" i="7"/>
  <c r="N41" i="7"/>
  <c r="N63" i="7"/>
  <c r="N64" i="7"/>
  <c r="N6" i="7"/>
  <c r="N7" i="7"/>
  <c r="N9" i="7"/>
  <c r="N10" i="7"/>
  <c r="N11" i="7"/>
  <c r="N12" i="7"/>
  <c r="N17" i="7"/>
  <c r="N18" i="7"/>
  <c r="N19" i="7"/>
  <c r="N20" i="7"/>
  <c r="N21" i="7"/>
  <c r="N22" i="7"/>
  <c r="N23" i="7"/>
  <c r="N25" i="7"/>
  <c r="N26" i="7"/>
  <c r="N27" i="7"/>
  <c r="N28" i="7"/>
  <c r="N29" i="7"/>
  <c r="N30" i="7"/>
  <c r="N32" i="7"/>
  <c r="N33" i="7"/>
  <c r="N34" i="7"/>
  <c r="N36" i="7"/>
  <c r="N37" i="7"/>
  <c r="N38" i="7"/>
  <c r="N39" i="7"/>
  <c r="N42" i="7"/>
  <c r="N43" i="7"/>
  <c r="N44" i="7"/>
  <c r="N45" i="7"/>
  <c r="N46" i="7"/>
  <c r="N48" i="7"/>
  <c r="N49" i="7"/>
  <c r="N51" i="7"/>
  <c r="N52" i="7"/>
  <c r="N53" i="7"/>
  <c r="N54" i="7"/>
  <c r="N55" i="7"/>
  <c r="N56" i="7"/>
  <c r="N57" i="7"/>
  <c r="N58" i="7"/>
  <c r="N59" i="7"/>
  <c r="N60" i="7"/>
  <c r="N61" i="7"/>
  <c r="O61" i="7" s="1"/>
  <c r="N62" i="7"/>
  <c r="N65" i="7"/>
  <c r="N66" i="7"/>
  <c r="N67" i="7"/>
  <c r="N68" i="7"/>
  <c r="N69" i="7"/>
  <c r="N70" i="7"/>
  <c r="N8" i="7"/>
  <c r="O8" i="7" s="1"/>
  <c r="O58" i="7" l="1"/>
  <c r="O29" i="7"/>
  <c r="O7" i="7"/>
  <c r="O16" i="7"/>
  <c r="O57" i="7"/>
  <c r="O48" i="7"/>
  <c r="O38" i="7"/>
  <c r="O28" i="7"/>
  <c r="O19" i="7"/>
  <c r="O6" i="7"/>
  <c r="O15" i="7"/>
  <c r="O66" i="7"/>
  <c r="O56" i="7"/>
  <c r="O47" i="7"/>
  <c r="O37" i="7"/>
  <c r="O27" i="7"/>
  <c r="O18" i="7"/>
  <c r="O64" i="7"/>
  <c r="O13" i="7"/>
  <c r="O20" i="7"/>
  <c r="O67" i="7"/>
  <c r="O65" i="7"/>
  <c r="O55" i="7"/>
  <c r="O46" i="7"/>
  <c r="O36" i="7"/>
  <c r="O26" i="7"/>
  <c r="O17" i="7"/>
  <c r="O63" i="7"/>
  <c r="O14" i="7"/>
  <c r="O68" i="7"/>
  <c r="O39" i="7"/>
  <c r="O54" i="7"/>
  <c r="O34" i="7"/>
  <c r="O12" i="7"/>
  <c r="O53" i="7"/>
  <c r="O44" i="7"/>
  <c r="O23" i="7"/>
  <c r="O11" i="7"/>
  <c r="O70" i="7"/>
  <c r="O60" i="7"/>
  <c r="O52" i="7"/>
  <c r="O43" i="7"/>
  <c r="O32" i="7"/>
  <c r="O22" i="7"/>
  <c r="O10" i="7"/>
  <c r="O35" i="7"/>
  <c r="O49" i="7"/>
  <c r="O62" i="7"/>
  <c r="O45" i="7"/>
  <c r="O25" i="7"/>
  <c r="O41" i="7"/>
  <c r="O33" i="7"/>
  <c r="O40" i="7"/>
  <c r="O69" i="7"/>
  <c r="O59" i="7"/>
  <c r="O51" i="7"/>
  <c r="O42" i="7"/>
  <c r="O30" i="7"/>
  <c r="O21" i="7"/>
  <c r="O9" i="7"/>
  <c r="O31" i="7"/>
  <c r="BO19" i="7" l="1"/>
  <c r="BO27" i="7"/>
  <c r="BO28" i="7"/>
  <c r="BO29" i="7"/>
  <c r="BO33" i="7"/>
  <c r="BO34" i="7"/>
  <c r="BO36" i="7"/>
  <c r="BO37" i="7"/>
  <c r="BO42" i="7"/>
  <c r="BO43" i="7"/>
  <c r="BO44" i="7"/>
  <c r="BO45" i="7"/>
  <c r="BO46" i="7"/>
  <c r="BO47" i="7"/>
  <c r="BO60" i="7"/>
  <c r="BO66" i="7"/>
  <c r="BO68" i="7"/>
  <c r="BO69" i="7"/>
  <c r="BO70" i="7"/>
  <c r="BC14" i="7" l="1"/>
  <c r="BD14" i="7" s="1"/>
  <c r="AV14" i="7"/>
  <c r="AW14" i="7" s="1"/>
  <c r="AX14" i="7" s="1"/>
  <c r="AD14" i="7"/>
  <c r="AC14" i="7"/>
  <c r="BM14" i="7" s="1"/>
  <c r="Y14" i="7"/>
  <c r="P14" i="7"/>
  <c r="Q14" i="7" s="1"/>
  <c r="Z14" i="7" l="1"/>
  <c r="AE14" i="7" s="1"/>
  <c r="BH14" i="7"/>
  <c r="BC68" i="7" l="1"/>
  <c r="BD68" i="7" s="1"/>
  <c r="BC49" i="7"/>
  <c r="BD49" i="7" s="1"/>
  <c r="BC43" i="7"/>
  <c r="BD43" i="7" s="1"/>
  <c r="BC33" i="7"/>
  <c r="BD33" i="7" s="1"/>
  <c r="BC19" i="7"/>
  <c r="BD19" i="7" s="1"/>
  <c r="BC10" i="7"/>
  <c r="BD10" i="7" s="1"/>
  <c r="BC9" i="7"/>
  <c r="BD9" i="7" s="1"/>
  <c r="BC13" i="7"/>
  <c r="BD13" i="7" s="1"/>
  <c r="BC15" i="7"/>
  <c r="BD15" i="7" s="1"/>
  <c r="BC16" i="7"/>
  <c r="BD16" i="7" s="1"/>
  <c r="BC31" i="7"/>
  <c r="BD31" i="7" s="1"/>
  <c r="BC35" i="7"/>
  <c r="BD35" i="7" s="1"/>
  <c r="BC40" i="7"/>
  <c r="BD40" i="7" s="1"/>
  <c r="BC41" i="7"/>
  <c r="BD41" i="7" s="1"/>
  <c r="BC63" i="7"/>
  <c r="BD63" i="7" s="1"/>
  <c r="BC64" i="7"/>
  <c r="BD64" i="7" s="1"/>
  <c r="BL8" i="7"/>
  <c r="BG8" i="7"/>
  <c r="BC8" i="7"/>
  <c r="BD8" i="7" s="1"/>
  <c r="AL8" i="7"/>
  <c r="AM8" i="7" s="1"/>
  <c r="AH8" i="7"/>
  <c r="BI8" i="7" l="1"/>
  <c r="BN8" i="7"/>
  <c r="BO63" i="7"/>
  <c r="BO40" i="7"/>
  <c r="BO35" i="7"/>
  <c r="BO31" i="7"/>
  <c r="BO41" i="7"/>
  <c r="AI8" i="7"/>
  <c r="AN8" i="7" s="1"/>
  <c r="U8" i="7"/>
  <c r="V8" i="7" s="1"/>
  <c r="BO8" i="7" l="1"/>
  <c r="P27" i="7"/>
  <c r="Q27" i="7" s="1"/>
  <c r="Y27" i="7"/>
  <c r="AC27" i="7"/>
  <c r="BM27" i="7" s="1"/>
  <c r="AD27" i="7"/>
  <c r="AV27" i="7"/>
  <c r="AW27" i="7"/>
  <c r="AX27" i="7" s="1"/>
  <c r="AY27" i="7"/>
  <c r="P28" i="7"/>
  <c r="Q28" i="7" s="1"/>
  <c r="Y28" i="7"/>
  <c r="AC28" i="7"/>
  <c r="BM28" i="7" s="1"/>
  <c r="AD28" i="7"/>
  <c r="AV28" i="7"/>
  <c r="AW28" i="7"/>
  <c r="AX28" i="7" s="1"/>
  <c r="AY28" i="7"/>
  <c r="P29" i="7"/>
  <c r="Q29" i="7" s="1"/>
  <c r="Y29" i="7"/>
  <c r="AC29" i="7"/>
  <c r="BM29" i="7" s="1"/>
  <c r="AD29" i="7"/>
  <c r="AV29" i="7"/>
  <c r="AW29" i="7"/>
  <c r="AX29" i="7" s="1"/>
  <c r="P30" i="7"/>
  <c r="Q30" i="7" s="1"/>
  <c r="Y30" i="7"/>
  <c r="AC30" i="7"/>
  <c r="BM30" i="7" s="1"/>
  <c r="AD30" i="7"/>
  <c r="AV30" i="7"/>
  <c r="AW30" i="7"/>
  <c r="AX30" i="7" s="1"/>
  <c r="AY30" i="7"/>
  <c r="Z28" i="7" l="1"/>
  <c r="AE28" i="7" s="1"/>
  <c r="BH28" i="7"/>
  <c r="Z27" i="7"/>
  <c r="AE27" i="7" s="1"/>
  <c r="BH27" i="7"/>
  <c r="Z29" i="7"/>
  <c r="AE29" i="7" s="1"/>
  <c r="BH29" i="7"/>
  <c r="Z30" i="7"/>
  <c r="AE30" i="7" s="1"/>
  <c r="BH30" i="7"/>
  <c r="AV41" i="7" l="1"/>
  <c r="AW41" i="7" s="1"/>
  <c r="AX41" i="7" s="1"/>
  <c r="AD41" i="7"/>
  <c r="AC41" i="7"/>
  <c r="BM41" i="7" s="1"/>
  <c r="Y41" i="7"/>
  <c r="P41" i="7"/>
  <c r="Q41" i="7" s="1"/>
  <c r="AV16" i="7"/>
  <c r="AW16" i="7" s="1"/>
  <c r="AX16" i="7" s="1"/>
  <c r="AD16" i="7"/>
  <c r="AC16" i="7"/>
  <c r="BM16" i="7" s="1"/>
  <c r="Y16" i="7"/>
  <c r="P16" i="7"/>
  <c r="Q16" i="7" s="1"/>
  <c r="AV15" i="7"/>
  <c r="AW15" i="7" s="1"/>
  <c r="AX15" i="7" s="1"/>
  <c r="AD15" i="7"/>
  <c r="AC15" i="7"/>
  <c r="BM15" i="7" s="1"/>
  <c r="Y15" i="7"/>
  <c r="P15" i="7"/>
  <c r="Q15" i="7" s="1"/>
  <c r="AV13" i="7"/>
  <c r="AW13" i="7" s="1"/>
  <c r="AX13" i="7" s="1"/>
  <c r="AD13" i="7"/>
  <c r="AC13" i="7"/>
  <c r="BM13" i="7" s="1"/>
  <c r="Y13" i="7"/>
  <c r="P13" i="7"/>
  <c r="Q13" i="7" s="1"/>
  <c r="AV64" i="7"/>
  <c r="AW64" i="7" s="1"/>
  <c r="AX64" i="7" s="1"/>
  <c r="AD64" i="7"/>
  <c r="AC64" i="7"/>
  <c r="BM64" i="7" s="1"/>
  <c r="Y64" i="7"/>
  <c r="P64" i="7"/>
  <c r="Q64" i="7" s="1"/>
  <c r="AV63" i="7"/>
  <c r="AW63" i="7" s="1"/>
  <c r="AX63" i="7" s="1"/>
  <c r="AD63" i="7"/>
  <c r="AC63" i="7"/>
  <c r="BM63" i="7" s="1"/>
  <c r="Y63" i="7"/>
  <c r="P63" i="7"/>
  <c r="Q63" i="7" s="1"/>
  <c r="AV8" i="7"/>
  <c r="AW8" i="7" s="1"/>
  <c r="AX8" i="7" s="1"/>
  <c r="AD8" i="7"/>
  <c r="AC8" i="7"/>
  <c r="BM8" i="7" s="1"/>
  <c r="Y8" i="7"/>
  <c r="P8" i="7"/>
  <c r="Q8" i="7" s="1"/>
  <c r="AV35" i="7"/>
  <c r="AW35" i="7" s="1"/>
  <c r="AX35" i="7" s="1"/>
  <c r="AD35" i="7"/>
  <c r="AC35" i="7"/>
  <c r="BM35" i="7" s="1"/>
  <c r="Y35" i="7"/>
  <c r="P35" i="7"/>
  <c r="Q35" i="7" s="1"/>
  <c r="Z8" i="7" l="1"/>
  <c r="AE8" i="7" s="1"/>
  <c r="BH8" i="7"/>
  <c r="Z15" i="7"/>
  <c r="AE15" i="7" s="1"/>
  <c r="BH15" i="7"/>
  <c r="Z35" i="7"/>
  <c r="AE35" i="7" s="1"/>
  <c r="BH35" i="7"/>
  <c r="Z13" i="7"/>
  <c r="AE13" i="7" s="1"/>
  <c r="BH13" i="7"/>
  <c r="Z64" i="7"/>
  <c r="AE64" i="7" s="1"/>
  <c r="BH64" i="7"/>
  <c r="Z41" i="7"/>
  <c r="AE41" i="7" s="1"/>
  <c r="BH41" i="7"/>
  <c r="Z63" i="7"/>
  <c r="AE63" i="7" s="1"/>
  <c r="BH63" i="7"/>
  <c r="Z16" i="7"/>
  <c r="AE16" i="7" s="1"/>
  <c r="BH16" i="7"/>
  <c r="Z7" i="7" l="1"/>
  <c r="AE7" i="7" s="1"/>
  <c r="AV31" i="7"/>
  <c r="AW31" i="7" s="1"/>
  <c r="AX31" i="7" s="1"/>
  <c r="AD31" i="7"/>
  <c r="AC31" i="7"/>
  <c r="BM31" i="7" s="1"/>
  <c r="Y31" i="7"/>
  <c r="P31" i="7"/>
  <c r="Q31" i="7" s="1"/>
  <c r="Z31" i="7" l="1"/>
  <c r="AE31" i="7" s="1"/>
  <c r="BH31" i="7"/>
  <c r="AV40" i="7"/>
  <c r="AW40" i="7" s="1"/>
  <c r="AX40" i="7" s="1"/>
  <c r="AD40" i="7"/>
  <c r="AC40" i="7"/>
  <c r="BM40" i="7" s="1"/>
  <c r="Y40" i="7"/>
  <c r="P40" i="7"/>
  <c r="Q40" i="7" s="1"/>
  <c r="Z40" i="7" l="1"/>
  <c r="AE40" i="7" s="1"/>
  <c r="BH40" i="7"/>
  <c r="AV6" i="7" l="1"/>
  <c r="AW6" i="7" s="1"/>
  <c r="AX6" i="7" s="1"/>
  <c r="AV61" i="7"/>
  <c r="AW61" i="7" s="1"/>
  <c r="AX61" i="7" s="1"/>
  <c r="AV60" i="7"/>
  <c r="AW60" i="7" s="1"/>
  <c r="AX60" i="7" s="1"/>
  <c r="AL70" i="7"/>
  <c r="AM70" i="7" s="1"/>
  <c r="AL61" i="7"/>
  <c r="AM61" i="7" s="1"/>
  <c r="AL7" i="7"/>
  <c r="AM7" i="7" s="1"/>
  <c r="AH70" i="7"/>
  <c r="AI70" i="7" s="1"/>
  <c r="AH61" i="7"/>
  <c r="AI61" i="7" s="1"/>
  <c r="AH7" i="7"/>
  <c r="AI7" i="7" s="1"/>
  <c r="AL6" i="7"/>
  <c r="AM6" i="7" s="1"/>
  <c r="AH6" i="7"/>
  <c r="AI6" i="7" s="1"/>
  <c r="Y6" i="7"/>
  <c r="P32" i="7"/>
  <c r="Q32" i="7" s="1"/>
  <c r="Z6" i="7" l="1"/>
  <c r="BH6" i="7"/>
  <c r="AN70" i="7"/>
  <c r="AN6" i="7"/>
  <c r="AN7" i="7"/>
  <c r="AN61" i="7"/>
  <c r="U9" i="7" l="1"/>
  <c r="V9" i="7" s="1"/>
  <c r="AV9" i="7"/>
  <c r="AW9" i="7" s="1"/>
  <c r="AX9" i="7" s="1"/>
  <c r="AL9" i="7"/>
  <c r="AM9" i="7" s="1"/>
  <c r="AH9" i="7"/>
  <c r="AI9" i="7" s="1"/>
  <c r="AY49" i="7"/>
  <c r="AW49" i="7"/>
  <c r="AX49" i="7" s="1"/>
  <c r="AV49" i="7"/>
  <c r="P49" i="7"/>
  <c r="Q49" i="7" s="1"/>
  <c r="AN9" i="7" l="1"/>
  <c r="AL60" i="7" l="1"/>
  <c r="AM60" i="7" s="1"/>
  <c r="AH60" i="7"/>
  <c r="AI60" i="7" s="1"/>
  <c r="AY68" i="7"/>
  <c r="AW68" i="7"/>
  <c r="AX68" i="7" s="1"/>
  <c r="AV68" i="7"/>
  <c r="P68" i="7"/>
  <c r="Q68" i="7" s="1"/>
  <c r="AN60" i="7" l="1"/>
  <c r="AE68" i="7"/>
  <c r="U60" i="7"/>
  <c r="V60" i="7" s="1"/>
  <c r="P60" i="7"/>
  <c r="Q60" i="7" s="1"/>
  <c r="AD9" i="7"/>
  <c r="BM9" i="7"/>
  <c r="P9" i="7"/>
  <c r="Q9" i="7" s="1"/>
  <c r="Z9" i="7" l="1"/>
  <c r="AE9" i="7" s="1"/>
  <c r="BH9" i="7"/>
  <c r="AE60" i="7"/>
  <c r="P70" i="7"/>
  <c r="Q70" i="7" s="1"/>
  <c r="U61" i="7" l="1"/>
  <c r="V61" i="7" s="1"/>
  <c r="U32" i="7"/>
  <c r="V32" i="7" s="1"/>
  <c r="U6" i="7"/>
  <c r="V6" i="7" s="1"/>
  <c r="U70" i="7"/>
  <c r="V70" i="7" s="1"/>
  <c r="AD33" i="7" l="1"/>
  <c r="AC33" i="7"/>
  <c r="BM33" i="7" s="1"/>
  <c r="Y33" i="7"/>
  <c r="P33" i="7"/>
  <c r="Q33" i="7" s="1"/>
  <c r="AD36" i="7"/>
  <c r="AC36" i="7"/>
  <c r="BM36" i="7" s="1"/>
  <c r="Y36" i="7"/>
  <c r="P36" i="7"/>
  <c r="Q36" i="7" s="1"/>
  <c r="P43" i="7"/>
  <c r="Q43" i="7" s="1"/>
  <c r="Z36" i="7" l="1"/>
  <c r="AE36" i="7" s="1"/>
  <c r="BH36" i="7"/>
  <c r="Z33" i="7"/>
  <c r="AE33" i="7" s="1"/>
  <c r="BH33" i="7"/>
  <c r="AE43" i="7"/>
  <c r="AE70" i="7"/>
  <c r="P62" i="7" l="1"/>
  <c r="Q62" i="7" s="1"/>
  <c r="AD19" i="7" l="1"/>
  <c r="AC19" i="7"/>
  <c r="BM19" i="7" s="1"/>
  <c r="Y19" i="7"/>
  <c r="P19" i="7"/>
  <c r="Q19" i="7" s="1"/>
  <c r="Z19" i="7" l="1"/>
  <c r="AE19" i="7" s="1"/>
  <c r="BH19" i="7"/>
  <c r="AR25" i="7"/>
  <c r="AS25" i="7" s="1"/>
  <c r="AQ25" i="7"/>
  <c r="Y26" i="7"/>
  <c r="Z26" i="7" s="1"/>
  <c r="AR26" i="7"/>
  <c r="AS26" i="7" s="1"/>
  <c r="AQ26" i="7"/>
  <c r="AD25" i="7"/>
  <c r="AC25" i="7"/>
  <c r="Y25" i="7"/>
  <c r="Z25" i="7" s="1"/>
  <c r="P25" i="7"/>
  <c r="Q25" i="7" s="1"/>
  <c r="AD26" i="7"/>
  <c r="AC26" i="7"/>
  <c r="P26" i="7"/>
  <c r="Q26" i="7" s="1"/>
  <c r="AE25" i="7" l="1"/>
  <c r="AE26" i="7"/>
  <c r="AW47" i="7" l="1"/>
  <c r="AV47" i="7"/>
  <c r="P47" i="7"/>
  <c r="Q47" i="7" s="1"/>
  <c r="AW56" i="7"/>
  <c r="AV56" i="7"/>
  <c r="P56" i="7"/>
  <c r="Q56" i="7" s="1"/>
  <c r="AW55" i="7"/>
  <c r="AV55" i="7"/>
  <c r="P55" i="7"/>
  <c r="Q55" i="7" s="1"/>
  <c r="AE47" i="7" l="1"/>
  <c r="AW44" i="7" l="1"/>
  <c r="AV44" i="7"/>
  <c r="P44" i="7"/>
  <c r="Q44" i="7" s="1"/>
  <c r="AE44" i="7" l="1"/>
  <c r="AW37" i="7" l="1"/>
  <c r="AV37" i="7"/>
  <c r="AD37" i="7"/>
  <c r="AC37" i="7"/>
  <c r="BM37" i="7" s="1"/>
  <c r="Y37" i="7"/>
  <c r="P37" i="7"/>
  <c r="Q37" i="7" s="1"/>
  <c r="Z37" i="7" l="1"/>
  <c r="AE37" i="7" s="1"/>
  <c r="BH37" i="7"/>
  <c r="AW34" i="7" l="1"/>
  <c r="AV34" i="7"/>
  <c r="AD34" i="7"/>
  <c r="AC34" i="7"/>
  <c r="BM34" i="7" s="1"/>
  <c r="Y34" i="7"/>
  <c r="P34" i="7"/>
  <c r="Q34" i="7" s="1"/>
  <c r="Z34" i="7" l="1"/>
  <c r="AE34" i="7" s="1"/>
  <c r="BH34" i="7"/>
  <c r="AY6" i="7" l="1"/>
  <c r="AC6" i="7"/>
  <c r="P6" i="7"/>
  <c r="Q6" i="7" s="1"/>
  <c r="AY38" i="7"/>
  <c r="AW38" i="7"/>
  <c r="AX38" i="7" s="1"/>
  <c r="AV38" i="7"/>
  <c r="AD38" i="7"/>
  <c r="AC38" i="7"/>
  <c r="BM38" i="7" s="1"/>
  <c r="Y38" i="7"/>
  <c r="P38" i="7"/>
  <c r="Q38" i="7" s="1"/>
  <c r="Z38" i="7" l="1"/>
  <c r="AE38" i="7" s="1"/>
  <c r="BH38" i="7"/>
  <c r="AD6" i="7"/>
  <c r="AE6" i="7" s="1"/>
  <c r="BM6" i="7"/>
  <c r="AD12" i="7"/>
  <c r="AC12" i="7"/>
  <c r="BM12" i="7" s="1"/>
  <c r="Y12" i="7"/>
  <c r="P12" i="7"/>
  <c r="Q12" i="7" s="1"/>
  <c r="Z12" i="7" l="1"/>
  <c r="AE12" i="7" s="1"/>
  <c r="BH12" i="7"/>
  <c r="AY10" i="7" l="1"/>
  <c r="AW10" i="7"/>
  <c r="AV10" i="7"/>
  <c r="AD10" i="7"/>
  <c r="AC10" i="7"/>
  <c r="BM10" i="7" s="1"/>
  <c r="Y10" i="7"/>
  <c r="P10" i="7"/>
  <c r="Q10" i="7" s="1"/>
  <c r="AW11" i="7"/>
  <c r="AX11" i="7" s="1"/>
  <c r="AV11" i="7"/>
  <c r="AD11" i="7"/>
  <c r="AC11" i="7"/>
  <c r="BM11" i="7" s="1"/>
  <c r="Y11" i="7"/>
  <c r="P11" i="7"/>
  <c r="Q11" i="7" s="1"/>
  <c r="Z10" i="7" l="1"/>
  <c r="AE10" i="7" s="1"/>
  <c r="BH10" i="7"/>
  <c r="Z11" i="7"/>
  <c r="AE11" i="7" s="1"/>
  <c r="BH11" i="7"/>
  <c r="AY61" i="7" l="1"/>
  <c r="P61" i="7"/>
  <c r="Q61" i="7" s="1"/>
  <c r="AY48" i="7"/>
  <c r="AW48" i="7"/>
  <c r="AX48" i="7" s="1"/>
  <c r="AV48" i="7"/>
  <c r="P48" i="7"/>
  <c r="Q48" i="7" s="1"/>
  <c r="AW46" i="7"/>
  <c r="AX46" i="7" s="1"/>
  <c r="AV46" i="7"/>
  <c r="P46" i="7"/>
  <c r="Q46" i="7" s="1"/>
  <c r="AW45" i="7"/>
  <c r="AX45" i="7" s="1"/>
  <c r="AV45" i="7"/>
  <c r="P45" i="7"/>
  <c r="Q45" i="7" s="1"/>
  <c r="AW42" i="7"/>
  <c r="AX42" i="7" s="1"/>
  <c r="AV42" i="7"/>
  <c r="AC42" i="7"/>
  <c r="Y42" i="7"/>
  <c r="P42" i="7"/>
  <c r="Q42" i="7" s="1"/>
  <c r="AD42" i="7" l="1"/>
  <c r="BM42" i="7"/>
  <c r="Z42" i="7"/>
  <c r="BH42" i="7"/>
  <c r="AE45" i="7"/>
  <c r="AE46" i="7"/>
  <c r="AE42" i="7" l="1"/>
  <c r="AR24" i="7" l="1"/>
  <c r="AS24" i="7" s="1"/>
  <c r="AQ24" i="7"/>
  <c r="AD39" i="7"/>
  <c r="AC39" i="7"/>
  <c r="BM39" i="7" s="1"/>
  <c r="AY39" i="7" l="1"/>
  <c r="AW39" i="7"/>
  <c r="AX39" i="7" s="1"/>
  <c r="AV39" i="7"/>
  <c r="Y39" i="7"/>
  <c r="P39" i="7"/>
  <c r="Q39" i="7" s="1"/>
  <c r="Z39" i="7" l="1"/>
  <c r="AE39" i="7" s="1"/>
  <c r="BH39" i="7"/>
  <c r="AY69" i="7" l="1"/>
  <c r="AW69" i="7"/>
  <c r="AX69" i="7" s="1"/>
  <c r="AV69" i="7"/>
  <c r="P69" i="7"/>
  <c r="Q69" i="7" s="1"/>
  <c r="AE69" i="7" l="1"/>
  <c r="AW53" i="7" l="1"/>
  <c r="AX53" i="7" s="1"/>
  <c r="AV53" i="7"/>
  <c r="P53" i="7"/>
  <c r="Q53" i="7" s="1"/>
  <c r="AW52" i="7"/>
  <c r="AX52" i="7" s="1"/>
  <c r="AV52" i="7"/>
  <c r="P52" i="7"/>
  <c r="Q52" i="7" s="1"/>
  <c r="AY54" i="7"/>
  <c r="AW54" i="7"/>
  <c r="AX54" i="7" s="1"/>
  <c r="AV54" i="7"/>
  <c r="P54" i="7"/>
  <c r="Q54" i="7" s="1"/>
  <c r="AY66" i="7" l="1"/>
  <c r="AY67" i="7"/>
  <c r="AY65" i="7"/>
  <c r="AY57" i="7"/>
  <c r="AY58" i="7"/>
  <c r="AY21" i="7"/>
  <c r="AY59" i="7"/>
  <c r="AY51" i="7"/>
  <c r="P66" i="7" l="1"/>
  <c r="Q66" i="7" s="1"/>
  <c r="AW66" i="7" l="1"/>
  <c r="AX66" i="7" s="1"/>
  <c r="AV66" i="7"/>
  <c r="AE66" i="7" l="1"/>
  <c r="AW67" i="7" l="1"/>
  <c r="AX67" i="7" s="1"/>
  <c r="AV67" i="7"/>
  <c r="AD23" i="7" l="1"/>
  <c r="AC23" i="7"/>
  <c r="BM23" i="7" s="1"/>
  <c r="Y23" i="7"/>
  <c r="P23" i="7"/>
  <c r="Q23" i="7" s="1"/>
  <c r="AW22" i="7"/>
  <c r="AX22" i="7" s="1"/>
  <c r="AV22" i="7"/>
  <c r="AD22" i="7"/>
  <c r="AC22" i="7"/>
  <c r="BM22" i="7" s="1"/>
  <c r="Y22" i="7"/>
  <c r="P22" i="7"/>
  <c r="Q22" i="7" s="1"/>
  <c r="AW21" i="7"/>
  <c r="AV21" i="7"/>
  <c r="AD21" i="7"/>
  <c r="AC21" i="7"/>
  <c r="BM21" i="7" s="1"/>
  <c r="Y21" i="7"/>
  <c r="P21" i="7"/>
  <c r="Q21" i="7" s="1"/>
  <c r="Z21" i="7" l="1"/>
  <c r="AE21" i="7" s="1"/>
  <c r="BH21" i="7"/>
  <c r="Z23" i="7"/>
  <c r="AE23" i="7" s="1"/>
  <c r="BH23" i="7"/>
  <c r="Z22" i="7"/>
  <c r="AE22" i="7" s="1"/>
  <c r="BH22" i="7"/>
  <c r="P67" i="7"/>
  <c r="Q67" i="7" s="1"/>
  <c r="AW51" i="7" l="1"/>
  <c r="AX51" i="7" s="1"/>
  <c r="AV51" i="7"/>
  <c r="P51" i="7"/>
  <c r="Q51" i="7" s="1"/>
  <c r="P58" i="7" l="1"/>
  <c r="Q58" i="7" l="1"/>
  <c r="AW65" i="7"/>
  <c r="AX65" i="7" s="1"/>
  <c r="AV65" i="7"/>
  <c r="P65" i="7"/>
  <c r="Q65" i="7" l="1"/>
  <c r="AD20" i="7" l="1"/>
  <c r="AD17" i="7"/>
  <c r="AD18" i="7"/>
  <c r="AV57" i="7"/>
  <c r="AV18" i="7"/>
  <c r="AV17" i="7"/>
  <c r="AV58" i="7"/>
  <c r="AV59" i="7"/>
  <c r="AV20" i="7"/>
  <c r="AC18" i="7"/>
  <c r="BM18" i="7" s="1"/>
  <c r="AC17" i="7"/>
  <c r="BM17" i="7" s="1"/>
  <c r="AC20" i="7"/>
  <c r="BM20" i="7" s="1"/>
  <c r="Y20" i="7"/>
  <c r="Y17" i="7"/>
  <c r="Y18" i="7"/>
  <c r="P57" i="7"/>
  <c r="P18" i="7"/>
  <c r="P17" i="7"/>
  <c r="P59" i="7"/>
  <c r="P20" i="7"/>
  <c r="AW59" i="7"/>
  <c r="AX59" i="7" s="1"/>
  <c r="AW20" i="7"/>
  <c r="AX20" i="7" s="1"/>
  <c r="AW58" i="7"/>
  <c r="AX58" i="7" s="1"/>
  <c r="AW17" i="7"/>
  <c r="AX17" i="7" s="1"/>
  <c r="AW18" i="7"/>
  <c r="AX18" i="7" s="1"/>
  <c r="AW57" i="7"/>
  <c r="AX57" i="7" s="1"/>
  <c r="Z20" i="7" l="1"/>
  <c r="AE20" i="7" s="1"/>
  <c r="BH20" i="7"/>
  <c r="Z17" i="7"/>
  <c r="AE17" i="7" s="1"/>
  <c r="BH17" i="7"/>
  <c r="Z18" i="7"/>
  <c r="AE18" i="7" s="1"/>
  <c r="BH18" i="7"/>
  <c r="Q57" i="7"/>
  <c r="Q20" i="7"/>
  <c r="Q59" i="7"/>
  <c r="Q17" i="7"/>
  <c r="Q18" i="7"/>
</calcChain>
</file>

<file path=xl/sharedStrings.xml><?xml version="1.0" encoding="utf-8"?>
<sst xmlns="http://schemas.openxmlformats.org/spreadsheetml/2006/main" count="1959" uniqueCount="118">
  <si>
    <t>MODELLO</t>
  </si>
  <si>
    <t>Up Front CC</t>
  </si>
  <si>
    <t>Rata CC</t>
  </si>
  <si>
    <t>Up Front RID</t>
  </si>
  <si>
    <t>Rata RID</t>
  </si>
  <si>
    <t>-</t>
  </si>
  <si>
    <t>TRANSFER PRICE</t>
  </si>
  <si>
    <t>COSTO</t>
  </si>
  <si>
    <t>Ricavo HW</t>
  </si>
  <si>
    <t>SAP CODE</t>
  </si>
  <si>
    <t>FASCIA</t>
  </si>
  <si>
    <t>L</t>
  </si>
  <si>
    <t>M</t>
  </si>
  <si>
    <t>H</t>
  </si>
  <si>
    <t>All</t>
  </si>
  <si>
    <t>Retail</t>
  </si>
  <si>
    <t>Samsung Galaxy S8 Black</t>
  </si>
  <si>
    <t>Samsung Galaxy S8 Plus Black</t>
  </si>
  <si>
    <t>Huawei P10 Black</t>
  </si>
  <si>
    <t>Up Front CC/RID</t>
  </si>
  <si>
    <t>Rata CC/RID</t>
  </si>
  <si>
    <t>Apple iPhone 8 64GB Space Grey</t>
  </si>
  <si>
    <t>Apple iPhone X 64GB Space Grey</t>
  </si>
  <si>
    <t>Apple iPhone 8 64GB Silver</t>
  </si>
  <si>
    <t>One Shot</t>
  </si>
  <si>
    <t>Samsung Galaxy S9 Plus Midnight Black</t>
  </si>
  <si>
    <t>Prezzo Finale CLT</t>
  </si>
  <si>
    <t>CANALE DI VENDITA</t>
  </si>
  <si>
    <t>Prezzo Finale CLT CC</t>
  </si>
  <si>
    <t>Prezzo Finale CLT RID</t>
  </si>
  <si>
    <t>N° RATE</t>
  </si>
  <si>
    <t>Street Price</t>
  </si>
  <si>
    <t>Apple iPad 9.7" 128GB Space Gray</t>
  </si>
  <si>
    <t>Xiaomi Mi MIX 2 64GB Black</t>
  </si>
  <si>
    <t>Huawei Mate 20 Lite Black</t>
  </si>
  <si>
    <t>SumUp Reader White</t>
  </si>
  <si>
    <t>Samsung Galaxy Note 9 128GB Midnight Black</t>
  </si>
  <si>
    <t>Apple iPhone Xs 64GB Space Grey</t>
  </si>
  <si>
    <t>Apple iPhone Xs Max 256GB Space Grey</t>
  </si>
  <si>
    <t>Xiaomi Pocophone F1 128GB Black</t>
  </si>
  <si>
    <t>Xiaomi Note 6 Pro Black</t>
  </si>
  <si>
    <t>MACRO TIPOLOGIA RICHIESTA</t>
  </si>
  <si>
    <t>Samsung Galaxy S10 128GB Prism Black</t>
  </si>
  <si>
    <t>Samsung Galaxy S10 Plus 128GB Prism Black</t>
  </si>
  <si>
    <t>Huawei P30 Lite Black</t>
  </si>
  <si>
    <t>Huawei P30 Pro Black</t>
  </si>
  <si>
    <t>Xiaomi Redmi Note 7 Blue</t>
  </si>
  <si>
    <t>Apple iPhone Xr 64GB Black</t>
  </si>
  <si>
    <t>Oppo Reno 256GB Ocean Green</t>
  </si>
  <si>
    <t>Ezviz Battery Camera Kit 4G</t>
  </si>
  <si>
    <t>Samsung Galaxy S10e 128GB Prism Black</t>
  </si>
  <si>
    <t>Samsung Galaxy A40 Black</t>
  </si>
  <si>
    <t>Samsung Galaxy A20e Black</t>
  </si>
  <si>
    <t>Samsung Galaxy A50 Black</t>
  </si>
  <si>
    <t>Huawei Router Wi-Fi E5576 White</t>
  </si>
  <si>
    <t>Samsung Galaxy Note 10 Plus Aura Black</t>
  </si>
  <si>
    <t>Samsung Galaxy Tab S5e 64GB Silver</t>
  </si>
  <si>
    <t>Apple iPhone 11 128GB Black</t>
  </si>
  <si>
    <t>Apple iPhone 11 Pro 64GB Space Gray</t>
  </si>
  <si>
    <t>Apple iPhone 11 Pro Max 256GB Space Gray</t>
  </si>
  <si>
    <t>Apple iPad 10.2" 128GB Space Gray</t>
  </si>
  <si>
    <t>Oppo Reno 2 256GB Black</t>
  </si>
  <si>
    <t>Huawei Y6s Black</t>
  </si>
  <si>
    <t>Oppo A9 2020 Marine Green</t>
  </si>
  <si>
    <t>Samsung Galaxy S20 Grey</t>
  </si>
  <si>
    <t>Nuova Apertura</t>
  </si>
  <si>
    <t>Samsung Galaxy A30s Black</t>
  </si>
  <si>
    <t>Samsung Galaxy A51 Black</t>
  </si>
  <si>
    <t>Ezviz KIT Casa Smart White</t>
  </si>
  <si>
    <t>Ezviz KIT Sempre a Casa White</t>
  </si>
  <si>
    <t>Samsung Galaxy S20 Plus Black</t>
  </si>
  <si>
    <t>Apple iPhone SE 128GB Black</t>
  </si>
  <si>
    <t>SEGMENTO</t>
  </si>
  <si>
    <t>RES - SHP</t>
  </si>
  <si>
    <t>RES</t>
  </si>
  <si>
    <t>SHP</t>
  </si>
  <si>
    <t>Mobile Smarthome (R.A.) RES
Device a Rate</t>
  </si>
  <si>
    <t>Samsung Galaxy A21s Black</t>
  </si>
  <si>
    <t>Oppo A72 Black</t>
  </si>
  <si>
    <t>ZTE Router Wi-Fi MF927U White</t>
  </si>
  <si>
    <t>Apple iPad Pro 12.9" 256GB Space Grey</t>
  </si>
  <si>
    <t>Xiaomi Redmi 9A Dark Gray</t>
  </si>
  <si>
    <t>Samsung Galaxy Tab A7 Dark Gray</t>
  </si>
  <si>
    <t>Samsung Galaxy Note 20 Ultra 5G Black</t>
  </si>
  <si>
    <t>Huawei Y6p Black</t>
  </si>
  <si>
    <t>Oppo Reno 4 5G Black</t>
  </si>
  <si>
    <t>Huawei P40 Lite 5G Silver</t>
  </si>
  <si>
    <t>Oppo A53s 128GB Black</t>
  </si>
  <si>
    <t>Apple iPhone 12 Mini 128GB Black</t>
  </si>
  <si>
    <t>Apple iPhone 12 128GB Black</t>
  </si>
  <si>
    <t>Apple iPhone 12 Pro 128GB Pacific Blue</t>
  </si>
  <si>
    <t>Xiaomi Mi 10 T Pro 5G Black</t>
  </si>
  <si>
    <t>Xiaomi Mi 10 T Lite 5G Black</t>
  </si>
  <si>
    <t>Oppo Reno 4 Z 5G Black</t>
  </si>
  <si>
    <t>Apple iPhone 12 Pro Max 256GB Graphite</t>
  </si>
  <si>
    <t>Apple iPad Air 256GB Space Grey</t>
  </si>
  <si>
    <t>One Shot (IVA esclusa)</t>
  </si>
  <si>
    <t>STREET PRICE (RRP)</t>
  </si>
  <si>
    <t>Tema NDC Dealer</t>
  </si>
  <si>
    <t>MARGINE ACQUISTO FW</t>
  </si>
  <si>
    <t>AVR Profit FW</t>
  </si>
  <si>
    <t>Profit FW</t>
  </si>
  <si>
    <t>Samsung Galaxy Note 8 Black</t>
  </si>
  <si>
    <t>Riordino in corso</t>
  </si>
  <si>
    <t>% sconto rispetto IN ORDER</t>
  </si>
  <si>
    <t>Device non configurato sulle offerte Mobile Voce, Mobile Giga e Mobile Freedom in CH</t>
  </si>
  <si>
    <t>Device non configurato sull'offerta Mobile Giga in CH</t>
  </si>
  <si>
    <t>NOTE</t>
  </si>
  <si>
    <t>Samsung Galaxy S21 5G 256GB Phantom Grey</t>
  </si>
  <si>
    <t>Samsung Galaxy S21 Plus 5G 256GB P.Black</t>
  </si>
  <si>
    <t>Name Offert 1</t>
  </si>
  <si>
    <t>Name Offer 2</t>
  </si>
  <si>
    <t>Name Offer 3</t>
  </si>
  <si>
    <t>Name Offer 4</t>
  </si>
  <si>
    <t>Name Offer 5</t>
  </si>
  <si>
    <t>Name Offer 6</t>
  </si>
  <si>
    <t>Name Offer 7</t>
  </si>
  <si>
    <t>Name Offer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</si>
</sst>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;[Red]\-&quot;€&quot;\ #,##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Interstate-Light"/>
    </font>
    <font>
      <sz val="8"/>
      <color theme="1"/>
      <name val="Calibri"/>
      <family val="2"/>
      <scheme val="minor"/>
    </font>
    <font>
      <sz val="8"/>
      <name val="Interstate-Light"/>
    </font>
    <font>
      <sz val="8"/>
      <color rgb="FFFF0000"/>
      <name val="Interstate-Light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3300"/>
      <name val="Calibri"/>
      <family val="2"/>
      <scheme val="minor"/>
    </font>
    <font>
      <sz val="11"/>
      <color rgb="FF000000"/>
      <name val="Calibri"/>
      <family val="2"/>
    </font>
    <font>
      <sz val="8"/>
      <color rgb="FFFF3300"/>
      <name val="Interstate-Light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12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" fontId="3" fillId="0" borderId="2" xfId="0" quotePrefix="1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0" xfId="0" applyFont="1" applyFill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" fontId="3" fillId="0" borderId="3" xfId="0" quotePrefix="1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/>
    <xf numFmtId="9" fontId="2" fillId="0" borderId="0" xfId="611" applyNumberFormat="1" applyFont="1"/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3" fontId="3" fillId="0" borderId="2" xfId="0" applyNumberFormat="1" applyFont="1" applyFill="1" applyBorder="1" applyAlignment="1"/>
    <xf numFmtId="0" fontId="3" fillId="6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" fontId="4" fillId="3" borderId="2" xfId="0" quotePrefix="1" applyNumberFormat="1" applyFont="1" applyFill="1" applyBorder="1" applyAlignment="1">
      <alignment horizontal="center"/>
    </xf>
    <xf numFmtId="9" fontId="3" fillId="0" borderId="3" xfId="61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9" fontId="2" fillId="0" borderId="0" xfId="611" applyFont="1"/>
    <xf numFmtId="9" fontId="3" fillId="0" borderId="2" xfId="611" applyFont="1" applyFill="1" applyBorder="1" applyAlignment="1">
      <alignment horizontal="center"/>
    </xf>
    <xf numFmtId="9" fontId="3" fillId="0" borderId="2" xfId="611" applyFont="1" applyFill="1" applyBorder="1" applyAlignment="1">
      <alignment horizontal="center" wrapText="1"/>
    </xf>
    <xf numFmtId="9" fontId="4" fillId="0" borderId="2" xfId="611" applyFont="1" applyFill="1" applyBorder="1" applyAlignment="1">
      <alignment horizontal="center" wrapText="1"/>
    </xf>
    <xf numFmtId="3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4" fillId="0" borderId="2" xfId="0" quotePrefix="1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" fontId="14" fillId="0" borderId="2" xfId="0" quotePrefix="1" applyNumberFormat="1" applyFont="1" applyBorder="1" applyAlignment="1">
      <alignment horizontal="center"/>
    </xf>
    <xf numFmtId="1" fontId="3" fillId="0" borderId="2" xfId="0" quotePrefix="1" applyNumberFormat="1" applyFont="1" applyBorder="1" applyAlignment="1">
      <alignment horizontal="center"/>
    </xf>
    <xf numFmtId="9" fontId="4" fillId="0" borderId="3" xfId="61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8" borderId="0" xfId="0" applyFont="1" applyFill="1"/>
    <xf numFmtId="0" fontId="3" fillId="4" borderId="2" xfId="0" applyFont="1" applyFill="1" applyBorder="1" applyAlignment="1">
      <alignment horizontal="center" vertical="center" wrapText="1"/>
    </xf>
  </cellXfs>
  <cellStyles count="612">
    <cellStyle name="%" xfId="12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3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19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25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3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Normal" xfId="0" builtinId="0"/>
    <cellStyle name="Normal 3" xfId="1" xr:uid="{00000000-0005-0000-0000-000062020000}"/>
    <cellStyle name="Percent" xfId="61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81"/>
  <sheetViews>
    <sheetView showGridLines="0" tabSelected="1" topLeftCell="A55" zoomScaleNormal="100" zoomScalePageLayoutView="125" workbookViewId="0">
      <selection activeCell="J84" sqref="J84"/>
    </sheetView>
  </sheetViews>
  <sheetFormatPr defaultColWidth="8.88671875" defaultRowHeight="10.199999999999999" x14ac:dyDescent="0.2"/>
  <cols>
    <col min="1" max="1" width="16.21875" style="1" customWidth="1"/>
    <col min="2" max="2" width="10.5546875" style="1" customWidth="1"/>
    <col min="3" max="3" width="10.88671875" style="1" customWidth="1"/>
    <col min="4" max="4" width="34.33203125" style="1" customWidth="1"/>
    <col min="5" max="9" width="8.6640625" style="1" customWidth="1"/>
    <col min="10" max="10" width="9.33203125" style="1" customWidth="1"/>
    <col min="11" max="12" width="8.6640625" style="1" customWidth="1"/>
    <col min="13" max="17" width="9" style="1" customWidth="1"/>
    <col min="18" max="22" width="9.109375" style="1" customWidth="1"/>
    <col min="23" max="40" width="8.33203125" style="1" customWidth="1"/>
    <col min="41" max="45" width="8.33203125" style="1" hidden="1" customWidth="1"/>
    <col min="46" max="50" width="8.33203125" style="1" customWidth="1"/>
    <col min="51" max="51" width="9.44140625" style="1" customWidth="1"/>
    <col min="52" max="56" width="8.88671875" style="1" customWidth="1"/>
    <col min="57" max="60" width="8.33203125" style="1" customWidth="1"/>
    <col min="61" max="62" width="7.88671875" style="1" customWidth="1"/>
    <col min="63" max="67" width="8.33203125" style="1" customWidth="1"/>
    <col min="68" max="69" width="8.88671875" style="1"/>
    <col min="70" max="70" width="30.88671875" style="1" customWidth="1"/>
    <col min="71" max="16384" width="8.88671875" style="1"/>
  </cols>
  <sheetData>
    <row r="1" spans="1:70" ht="20.399999999999999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5" t="s">
        <v>110</v>
      </c>
      <c r="N1" s="65"/>
      <c r="O1" s="65"/>
      <c r="P1" s="65"/>
      <c r="Q1" s="65"/>
      <c r="R1" s="65" t="s">
        <v>111</v>
      </c>
      <c r="S1" s="65"/>
      <c r="T1" s="65"/>
      <c r="U1" s="65"/>
      <c r="V1" s="65"/>
      <c r="W1" s="65" t="s">
        <v>112</v>
      </c>
      <c r="X1" s="65"/>
      <c r="Y1" s="65"/>
      <c r="Z1" s="65"/>
      <c r="AA1" s="65"/>
      <c r="AB1" s="65"/>
      <c r="AC1" s="65"/>
      <c r="AD1" s="65"/>
      <c r="AE1" s="65"/>
      <c r="AF1" s="65" t="s">
        <v>113</v>
      </c>
      <c r="AG1" s="65"/>
      <c r="AH1" s="65"/>
      <c r="AI1" s="65"/>
      <c r="AJ1" s="65"/>
      <c r="AK1" s="65"/>
      <c r="AL1" s="65"/>
      <c r="AM1" s="65"/>
      <c r="AN1" s="65"/>
      <c r="AO1" s="65" t="s">
        <v>76</v>
      </c>
      <c r="AP1" s="65"/>
      <c r="AQ1" s="65"/>
      <c r="AR1" s="65"/>
      <c r="AS1" s="65"/>
      <c r="AT1" s="65" t="s">
        <v>114</v>
      </c>
      <c r="AU1" s="65"/>
      <c r="AV1" s="65"/>
      <c r="AW1" s="65"/>
      <c r="AX1" s="65"/>
      <c r="AY1" s="17" t="s">
        <v>115</v>
      </c>
      <c r="AZ1" s="82" t="s">
        <v>116</v>
      </c>
      <c r="BA1" s="82"/>
      <c r="BB1" s="82"/>
      <c r="BC1" s="82"/>
      <c r="BD1" s="82"/>
      <c r="BE1" s="66" t="s">
        <v>117</v>
      </c>
      <c r="BF1" s="67"/>
      <c r="BG1" s="67"/>
      <c r="BH1" s="67"/>
      <c r="BI1" s="67"/>
      <c r="BJ1" s="67"/>
      <c r="BK1" s="67"/>
      <c r="BL1" s="67"/>
      <c r="BM1" s="67"/>
      <c r="BN1" s="67"/>
      <c r="BO1" s="68"/>
    </row>
    <row r="2" spans="1:70" ht="151.80000000000001" customHeight="1" x14ac:dyDescent="0.2">
      <c r="A2" s="61" t="s">
        <v>41</v>
      </c>
      <c r="B2" s="61" t="s">
        <v>72</v>
      </c>
      <c r="C2" s="61" t="s">
        <v>9</v>
      </c>
      <c r="D2" s="61" t="s">
        <v>0</v>
      </c>
      <c r="E2" s="61" t="s">
        <v>10</v>
      </c>
      <c r="F2" s="69" t="s">
        <v>27</v>
      </c>
      <c r="G2" s="69" t="s">
        <v>97</v>
      </c>
      <c r="H2" s="69" t="s">
        <v>6</v>
      </c>
      <c r="I2" s="63" t="s">
        <v>7</v>
      </c>
      <c r="J2" s="63" t="s">
        <v>99</v>
      </c>
      <c r="K2" s="61" t="s">
        <v>30</v>
      </c>
      <c r="L2" s="63" t="s">
        <v>107</v>
      </c>
      <c r="M2" s="75" t="s">
        <v>24</v>
      </c>
      <c r="N2" s="71" t="s">
        <v>96</v>
      </c>
      <c r="O2" s="71" t="s">
        <v>98</v>
      </c>
      <c r="P2" s="71" t="s">
        <v>8</v>
      </c>
      <c r="Q2" s="72" t="s">
        <v>101</v>
      </c>
      <c r="R2" s="75" t="s">
        <v>24</v>
      </c>
      <c r="S2" s="71" t="s">
        <v>96</v>
      </c>
      <c r="T2" s="71" t="s">
        <v>98</v>
      </c>
      <c r="U2" s="71" t="s">
        <v>8</v>
      </c>
      <c r="V2" s="71" t="s">
        <v>101</v>
      </c>
      <c r="W2" s="77" t="s">
        <v>1</v>
      </c>
      <c r="X2" s="77" t="s">
        <v>2</v>
      </c>
      <c r="Y2" s="71" t="s">
        <v>28</v>
      </c>
      <c r="Z2" s="71" t="s">
        <v>8</v>
      </c>
      <c r="AA2" s="77" t="s">
        <v>3</v>
      </c>
      <c r="AB2" s="77" t="s">
        <v>4</v>
      </c>
      <c r="AC2" s="71" t="s">
        <v>29</v>
      </c>
      <c r="AD2" s="71" t="s">
        <v>8</v>
      </c>
      <c r="AE2" s="71" t="s">
        <v>100</v>
      </c>
      <c r="AF2" s="77" t="s">
        <v>1</v>
      </c>
      <c r="AG2" s="77" t="s">
        <v>2</v>
      </c>
      <c r="AH2" s="71" t="s">
        <v>28</v>
      </c>
      <c r="AI2" s="71" t="s">
        <v>8</v>
      </c>
      <c r="AJ2" s="77" t="s">
        <v>3</v>
      </c>
      <c r="AK2" s="77" t="s">
        <v>4</v>
      </c>
      <c r="AL2" s="71" t="s">
        <v>29</v>
      </c>
      <c r="AM2" s="71" t="s">
        <v>8</v>
      </c>
      <c r="AN2" s="71" t="s">
        <v>100</v>
      </c>
      <c r="AO2" s="80"/>
      <c r="AP2" s="80"/>
      <c r="AQ2" s="80"/>
      <c r="AR2" s="80"/>
      <c r="AS2" s="80"/>
      <c r="AT2" s="77" t="s">
        <v>19</v>
      </c>
      <c r="AU2" s="77" t="s">
        <v>20</v>
      </c>
      <c r="AV2" s="71" t="s">
        <v>26</v>
      </c>
      <c r="AW2" s="71" t="s">
        <v>8</v>
      </c>
      <c r="AX2" s="71" t="s">
        <v>101</v>
      </c>
      <c r="AY2" s="78" t="s">
        <v>31</v>
      </c>
      <c r="AZ2" s="77" t="s">
        <v>24</v>
      </c>
      <c r="BA2" s="71" t="s">
        <v>96</v>
      </c>
      <c r="BB2" s="71" t="s">
        <v>98</v>
      </c>
      <c r="BC2" s="71" t="s">
        <v>8</v>
      </c>
      <c r="BD2" s="71" t="s">
        <v>101</v>
      </c>
      <c r="BE2" s="77" t="s">
        <v>1</v>
      </c>
      <c r="BF2" s="77" t="s">
        <v>2</v>
      </c>
      <c r="BG2" s="71" t="s">
        <v>28</v>
      </c>
      <c r="BH2" s="71" t="s">
        <v>104</v>
      </c>
      <c r="BI2" s="71" t="s">
        <v>8</v>
      </c>
      <c r="BJ2" s="77" t="s">
        <v>3</v>
      </c>
      <c r="BK2" s="77" t="s">
        <v>4</v>
      </c>
      <c r="BL2" s="71" t="s">
        <v>29</v>
      </c>
      <c r="BM2" s="71" t="s">
        <v>104</v>
      </c>
      <c r="BN2" s="71" t="s">
        <v>8</v>
      </c>
      <c r="BO2" s="71" t="s">
        <v>100</v>
      </c>
      <c r="BR2" s="53"/>
    </row>
    <row r="3" spans="1:70" ht="36" customHeight="1" x14ac:dyDescent="0.2">
      <c r="A3" s="62"/>
      <c r="B3" s="62"/>
      <c r="C3" s="62"/>
      <c r="D3" s="62"/>
      <c r="E3" s="62"/>
      <c r="F3" s="70"/>
      <c r="G3" s="70"/>
      <c r="H3" s="70"/>
      <c r="I3" s="64"/>
      <c r="J3" s="64"/>
      <c r="K3" s="62"/>
      <c r="L3" s="64"/>
      <c r="M3" s="76"/>
      <c r="N3" s="73"/>
      <c r="O3" s="73"/>
      <c r="P3" s="73"/>
      <c r="Q3" s="74"/>
      <c r="R3" s="76"/>
      <c r="S3" s="73"/>
      <c r="T3" s="73"/>
      <c r="U3" s="73"/>
      <c r="V3" s="73"/>
      <c r="W3" s="79"/>
      <c r="X3" s="79"/>
      <c r="Y3" s="73"/>
      <c r="Z3" s="73"/>
      <c r="AA3" s="79"/>
      <c r="AB3" s="79"/>
      <c r="AC3" s="73"/>
      <c r="AD3" s="73"/>
      <c r="AE3" s="73"/>
      <c r="AF3" s="79"/>
      <c r="AG3" s="79"/>
      <c r="AH3" s="73"/>
      <c r="AI3" s="73"/>
      <c r="AJ3" s="79"/>
      <c r="AK3" s="79"/>
      <c r="AL3" s="73"/>
      <c r="AM3" s="73"/>
      <c r="AN3" s="73"/>
      <c r="AO3" s="59" t="s">
        <v>19</v>
      </c>
      <c r="AP3" s="59" t="s">
        <v>20</v>
      </c>
      <c r="AQ3" s="60" t="s">
        <v>26</v>
      </c>
      <c r="AR3" s="60" t="s">
        <v>8</v>
      </c>
      <c r="AS3" s="60" t="s">
        <v>101</v>
      </c>
      <c r="AT3" s="79"/>
      <c r="AU3" s="79"/>
      <c r="AV3" s="73"/>
      <c r="AW3" s="73"/>
      <c r="AX3" s="73"/>
      <c r="AY3" s="79"/>
      <c r="AZ3" s="79"/>
      <c r="BA3" s="73"/>
      <c r="BB3" s="73"/>
      <c r="BC3" s="73"/>
      <c r="BD3" s="73"/>
      <c r="BE3" s="79"/>
      <c r="BF3" s="79"/>
      <c r="BG3" s="73"/>
      <c r="BH3" s="73"/>
      <c r="BI3" s="73"/>
      <c r="BJ3" s="79"/>
      <c r="BK3" s="79"/>
      <c r="BL3" s="73"/>
      <c r="BM3" s="73"/>
      <c r="BN3" s="73"/>
      <c r="BO3" s="73"/>
    </row>
    <row r="4" spans="1:70" s="5" customFormat="1" ht="12.75" customHeight="1" x14ac:dyDescent="0.2">
      <c r="A4" s="46" t="s">
        <v>65</v>
      </c>
      <c r="B4" s="46" t="s">
        <v>73</v>
      </c>
      <c r="C4" s="47">
        <v>6250080</v>
      </c>
      <c r="D4" s="37" t="s">
        <v>108</v>
      </c>
      <c r="E4" s="47" t="s">
        <v>13</v>
      </c>
      <c r="F4" s="47" t="s">
        <v>15</v>
      </c>
      <c r="G4" s="48">
        <v>929</v>
      </c>
      <c r="H4" s="38">
        <v>695</v>
      </c>
      <c r="I4" s="48">
        <v>692</v>
      </c>
      <c r="J4" s="58">
        <f t="shared" ref="J4:J5" si="0">((G4/1.22)-I4)/(G4/1.22)</f>
        <v>9.1237890204521069E-2</v>
      </c>
      <c r="K4" s="48">
        <v>30</v>
      </c>
      <c r="L4" s="23"/>
      <c r="M4" s="49">
        <v>849</v>
      </c>
      <c r="N4" s="50">
        <f t="shared" ref="N4:N5" si="1">M4/1.22</f>
        <v>695.90163934426232</v>
      </c>
      <c r="O4" s="50">
        <f>N4-I4</f>
        <v>3.9016393442623212</v>
      </c>
      <c r="P4" s="51">
        <f t="shared" ref="P4:P5" si="2">M4/1.22</f>
        <v>695.90163934426232</v>
      </c>
      <c r="Q4" s="51">
        <f>P4-I4</f>
        <v>3.9016393442623212</v>
      </c>
      <c r="R4" s="49" t="s">
        <v>5</v>
      </c>
      <c r="S4" s="50" t="s">
        <v>5</v>
      </c>
      <c r="T4" s="50" t="s">
        <v>5</v>
      </c>
      <c r="U4" s="51" t="s">
        <v>5</v>
      </c>
      <c r="V4" s="51" t="s">
        <v>5</v>
      </c>
      <c r="W4" s="49">
        <v>219</v>
      </c>
      <c r="X4" s="49">
        <v>21</v>
      </c>
      <c r="Y4" s="50">
        <f t="shared" ref="Y4:Y23" si="3">W4+(X4*K4)</f>
        <v>849</v>
      </c>
      <c r="Z4" s="50">
        <f>Y4/1.22</f>
        <v>695.90163934426232</v>
      </c>
      <c r="AA4" s="49">
        <v>339</v>
      </c>
      <c r="AB4" s="49">
        <v>17</v>
      </c>
      <c r="AC4" s="50">
        <f t="shared" ref="AC4:AC23" si="4">AA4+(AB4*K4)</f>
        <v>849</v>
      </c>
      <c r="AD4" s="50">
        <f t="shared" ref="AD4" si="5">AC4/1.22</f>
        <v>695.90163934426232</v>
      </c>
      <c r="AE4" s="52">
        <f t="shared" ref="AE4:AE23" si="6">(AVERAGE(Z4,AD4)-I4)</f>
        <v>3.9016393442623212</v>
      </c>
      <c r="AF4" s="49" t="s">
        <v>5</v>
      </c>
      <c r="AG4" s="49" t="s">
        <v>5</v>
      </c>
      <c r="AH4" s="50" t="s">
        <v>5</v>
      </c>
      <c r="AI4" s="50" t="s">
        <v>5</v>
      </c>
      <c r="AJ4" s="49" t="s">
        <v>5</v>
      </c>
      <c r="AK4" s="49" t="s">
        <v>5</v>
      </c>
      <c r="AL4" s="50" t="s">
        <v>5</v>
      </c>
      <c r="AM4" s="50" t="s">
        <v>5</v>
      </c>
      <c r="AN4" s="52" t="s">
        <v>5</v>
      </c>
      <c r="AO4" s="49" t="s">
        <v>5</v>
      </c>
      <c r="AP4" s="49" t="s">
        <v>5</v>
      </c>
      <c r="AQ4" s="50" t="s">
        <v>5</v>
      </c>
      <c r="AR4" s="50" t="s">
        <v>5</v>
      </c>
      <c r="AS4" s="52" t="s">
        <v>5</v>
      </c>
      <c r="AT4" s="49">
        <v>219</v>
      </c>
      <c r="AU4" s="49">
        <v>21</v>
      </c>
      <c r="AV4" s="50">
        <f>AT4+(AU4*K4)</f>
        <v>849</v>
      </c>
      <c r="AW4" s="50">
        <f>AV4/1.22</f>
        <v>695.90163934426232</v>
      </c>
      <c r="AX4" s="39">
        <f>AW4-I4</f>
        <v>3.9016393442623212</v>
      </c>
      <c r="AY4" s="55">
        <v>929</v>
      </c>
      <c r="AZ4" s="49">
        <v>849</v>
      </c>
      <c r="BA4" s="50">
        <f>AZ4/1.22</f>
        <v>695.90163934426232</v>
      </c>
      <c r="BB4" s="50">
        <f>BA4-I4</f>
        <v>3.9016393442623212</v>
      </c>
      <c r="BC4" s="51">
        <f>AZ4/1.22</f>
        <v>695.90163934426232</v>
      </c>
      <c r="BD4" s="51">
        <f>BC4-J4</f>
        <v>695.8104014540578</v>
      </c>
      <c r="BE4" s="49">
        <v>219</v>
      </c>
      <c r="BF4" s="49">
        <v>21</v>
      </c>
      <c r="BG4" s="50">
        <f t="shared" ref="BG4:BG23" si="7">BE4+(BF4*K4)</f>
        <v>849</v>
      </c>
      <c r="BH4" s="45">
        <f t="shared" ref="BH4:BH5" si="8">(BG4-Y4)/BG4</f>
        <v>0</v>
      </c>
      <c r="BI4" s="50">
        <f t="shared" ref="BI4:BI5" si="9">BG4/1.22</f>
        <v>695.90163934426232</v>
      </c>
      <c r="BJ4" s="49">
        <v>339</v>
      </c>
      <c r="BK4" s="49">
        <v>17</v>
      </c>
      <c r="BL4" s="50">
        <f t="shared" ref="BL4:BL23" si="10">BJ4+(BK4*K4)</f>
        <v>849</v>
      </c>
      <c r="BM4" s="45">
        <f t="shared" ref="BM4:BM5" si="11">(BL4-AC4)/BL4</f>
        <v>0</v>
      </c>
      <c r="BN4" s="50">
        <f t="shared" ref="BN4:BN5" si="12">BL4/1.22</f>
        <v>695.90163934426232</v>
      </c>
      <c r="BO4" s="56">
        <f t="shared" ref="BO4:BO23" si="13">(AVERAGE(BI4,BN4)-I4)</f>
        <v>3.9016393442623212</v>
      </c>
    </row>
    <row r="5" spans="1:70" s="5" customFormat="1" ht="12.75" customHeight="1" x14ac:dyDescent="0.2">
      <c r="A5" s="46" t="s">
        <v>65</v>
      </c>
      <c r="B5" s="46" t="s">
        <v>73</v>
      </c>
      <c r="C5" s="47">
        <v>6250081</v>
      </c>
      <c r="D5" s="37" t="s">
        <v>109</v>
      </c>
      <c r="E5" s="47" t="s">
        <v>13</v>
      </c>
      <c r="F5" s="47" t="s">
        <v>15</v>
      </c>
      <c r="G5" s="48">
        <v>1129</v>
      </c>
      <c r="H5" s="38">
        <v>845</v>
      </c>
      <c r="I5" s="48">
        <v>842</v>
      </c>
      <c r="J5" s="58">
        <f t="shared" si="0"/>
        <v>9.0132860938884007E-2</v>
      </c>
      <c r="K5" s="48">
        <v>30</v>
      </c>
      <c r="L5" s="23"/>
      <c r="M5" s="49">
        <v>1039</v>
      </c>
      <c r="N5" s="50">
        <f t="shared" si="1"/>
        <v>851.63934426229514</v>
      </c>
      <c r="O5" s="50">
        <f>N5-I5</f>
        <v>9.6393442622951397</v>
      </c>
      <c r="P5" s="51">
        <f t="shared" si="2"/>
        <v>851.63934426229514</v>
      </c>
      <c r="Q5" s="51">
        <f>P5-I5</f>
        <v>9.6393442622951397</v>
      </c>
      <c r="R5" s="49" t="s">
        <v>5</v>
      </c>
      <c r="S5" s="49" t="s">
        <v>5</v>
      </c>
      <c r="T5" s="49" t="s">
        <v>5</v>
      </c>
      <c r="U5" s="51" t="s">
        <v>5</v>
      </c>
      <c r="V5" s="51" t="s">
        <v>5</v>
      </c>
      <c r="W5" s="49">
        <v>279</v>
      </c>
      <c r="X5" s="49">
        <v>25</v>
      </c>
      <c r="Y5" s="50">
        <f t="shared" si="3"/>
        <v>1029</v>
      </c>
      <c r="Z5" s="50">
        <f>Y5/1.22</f>
        <v>843.44262295081967</v>
      </c>
      <c r="AA5" s="49">
        <v>399</v>
      </c>
      <c r="AB5" s="49">
        <v>21</v>
      </c>
      <c r="AC5" s="50">
        <f t="shared" si="4"/>
        <v>1029</v>
      </c>
      <c r="AD5" s="50">
        <f>AC5/1.22</f>
        <v>843.44262295081967</v>
      </c>
      <c r="AE5" s="56">
        <f t="shared" si="6"/>
        <v>1.4426229508196684</v>
      </c>
      <c r="AF5" s="49" t="s">
        <v>5</v>
      </c>
      <c r="AG5" s="49" t="s">
        <v>5</v>
      </c>
      <c r="AH5" s="50" t="s">
        <v>5</v>
      </c>
      <c r="AI5" s="50" t="s">
        <v>5</v>
      </c>
      <c r="AJ5" s="49" t="s">
        <v>5</v>
      </c>
      <c r="AK5" s="49" t="s">
        <v>5</v>
      </c>
      <c r="AL5" s="50" t="s">
        <v>5</v>
      </c>
      <c r="AM5" s="50" t="s">
        <v>5</v>
      </c>
      <c r="AN5" s="52" t="s">
        <v>5</v>
      </c>
      <c r="AO5" s="49" t="s">
        <v>5</v>
      </c>
      <c r="AP5" s="49" t="s">
        <v>5</v>
      </c>
      <c r="AQ5" s="50" t="s">
        <v>5</v>
      </c>
      <c r="AR5" s="50" t="s">
        <v>5</v>
      </c>
      <c r="AS5" s="52" t="s">
        <v>5</v>
      </c>
      <c r="AT5" s="49">
        <v>279</v>
      </c>
      <c r="AU5" s="49">
        <v>25</v>
      </c>
      <c r="AV5" s="50">
        <f>AT5+(AU5*K5)</f>
        <v>1029</v>
      </c>
      <c r="AW5" s="50">
        <f>AV5/1.22</f>
        <v>843.44262295081967</v>
      </c>
      <c r="AX5" s="39">
        <f>AW5-I5</f>
        <v>1.4426229508196684</v>
      </c>
      <c r="AY5" s="55">
        <v>1129</v>
      </c>
      <c r="AZ5" s="49">
        <v>1039</v>
      </c>
      <c r="BA5" s="50">
        <f t="shared" ref="BA5" si="14">AZ5/1.22</f>
        <v>851.63934426229514</v>
      </c>
      <c r="BB5" s="50">
        <f>BA5-I5</f>
        <v>9.6393442622951397</v>
      </c>
      <c r="BC5" s="51">
        <f t="shared" ref="BC5" si="15">AZ5/1.22</f>
        <v>851.63934426229514</v>
      </c>
      <c r="BD5" s="51">
        <f>BC5-J5</f>
        <v>851.54921140135627</v>
      </c>
      <c r="BE5" s="49">
        <v>279</v>
      </c>
      <c r="BF5" s="49">
        <v>25</v>
      </c>
      <c r="BG5" s="50">
        <f t="shared" si="7"/>
        <v>1029</v>
      </c>
      <c r="BH5" s="45">
        <f t="shared" si="8"/>
        <v>0</v>
      </c>
      <c r="BI5" s="50">
        <f t="shared" si="9"/>
        <v>843.44262295081967</v>
      </c>
      <c r="BJ5" s="49">
        <v>399</v>
      </c>
      <c r="BK5" s="49">
        <v>21</v>
      </c>
      <c r="BL5" s="50">
        <f t="shared" si="10"/>
        <v>1029</v>
      </c>
      <c r="BM5" s="45">
        <f t="shared" si="11"/>
        <v>0</v>
      </c>
      <c r="BN5" s="50">
        <f t="shared" si="12"/>
        <v>843.44262295081967</v>
      </c>
      <c r="BO5" s="56">
        <f t="shared" si="13"/>
        <v>1.4426229508196684</v>
      </c>
    </row>
    <row r="6" spans="1:70" s="5" customFormat="1" ht="12.75" customHeight="1" x14ac:dyDescent="0.2">
      <c r="A6" s="18"/>
      <c r="B6" s="18" t="s">
        <v>73</v>
      </c>
      <c r="C6" s="10">
        <v>6213030</v>
      </c>
      <c r="D6" s="10" t="s">
        <v>60</v>
      </c>
      <c r="E6" s="10" t="s">
        <v>13</v>
      </c>
      <c r="F6" s="10" t="s">
        <v>15</v>
      </c>
      <c r="G6" s="23">
        <v>489</v>
      </c>
      <c r="H6" s="23">
        <v>400</v>
      </c>
      <c r="I6" s="23">
        <v>470</v>
      </c>
      <c r="J6" s="40" t="s">
        <v>5</v>
      </c>
      <c r="K6" s="23">
        <v>30</v>
      </c>
      <c r="L6" s="23"/>
      <c r="M6" s="8">
        <v>419</v>
      </c>
      <c r="N6" s="9">
        <f t="shared" ref="N6:N23" si="16">M6/1.22</f>
        <v>343.44262295081967</v>
      </c>
      <c r="O6" s="9">
        <f>N6-H6</f>
        <v>-56.557377049180332</v>
      </c>
      <c r="P6" s="3">
        <f>M6/1.22</f>
        <v>343.44262295081967</v>
      </c>
      <c r="Q6" s="3">
        <f>P6-I6</f>
        <v>-126.55737704918033</v>
      </c>
      <c r="R6" s="8">
        <v>419</v>
      </c>
      <c r="S6" s="8">
        <f>R6/1.22</f>
        <v>343.44262295081967</v>
      </c>
      <c r="T6" s="8">
        <f>S6-H6</f>
        <v>-56.557377049180332</v>
      </c>
      <c r="U6" s="3">
        <f>R6/1.22</f>
        <v>343.44262295081967</v>
      </c>
      <c r="V6" s="3">
        <f>U6-I6</f>
        <v>-126.55737704918033</v>
      </c>
      <c r="W6" s="4">
        <v>89</v>
      </c>
      <c r="X6" s="8">
        <v>11</v>
      </c>
      <c r="Y6" s="9">
        <f t="shared" si="3"/>
        <v>419</v>
      </c>
      <c r="Z6" s="9">
        <f t="shared" ref="Z6:Z23" si="17">Y6/1.22</f>
        <v>343.44262295081967</v>
      </c>
      <c r="AA6" s="4">
        <v>89</v>
      </c>
      <c r="AB6" s="8">
        <v>11</v>
      </c>
      <c r="AC6" s="9">
        <f t="shared" si="4"/>
        <v>419</v>
      </c>
      <c r="AD6" s="9">
        <f>AC6/1.22</f>
        <v>343.44262295081967</v>
      </c>
      <c r="AE6" s="57">
        <f t="shared" si="6"/>
        <v>-126.55737704918033</v>
      </c>
      <c r="AF6" s="4">
        <v>89</v>
      </c>
      <c r="AG6" s="8">
        <v>11</v>
      </c>
      <c r="AH6" s="9">
        <f>AF6+(AG6*K6)</f>
        <v>419</v>
      </c>
      <c r="AI6" s="9">
        <f>AH6/1.22</f>
        <v>343.44262295081967</v>
      </c>
      <c r="AJ6" s="4">
        <v>89</v>
      </c>
      <c r="AK6" s="8">
        <v>11</v>
      </c>
      <c r="AL6" s="9">
        <f>AJ6+(AK6*K6)</f>
        <v>419</v>
      </c>
      <c r="AM6" s="9">
        <f>AL6/1.22</f>
        <v>343.44262295081967</v>
      </c>
      <c r="AN6" s="2">
        <f>(AVERAGE(AI6,AM6)-I6)</f>
        <v>-126.55737704918033</v>
      </c>
      <c r="AO6" s="4" t="s">
        <v>5</v>
      </c>
      <c r="AP6" s="4" t="s">
        <v>5</v>
      </c>
      <c r="AQ6" s="9" t="s">
        <v>5</v>
      </c>
      <c r="AR6" s="4" t="s">
        <v>5</v>
      </c>
      <c r="AS6" s="2" t="s">
        <v>5</v>
      </c>
      <c r="AT6" s="4">
        <v>99</v>
      </c>
      <c r="AU6" s="4">
        <v>15</v>
      </c>
      <c r="AV6" s="9">
        <f>AT6+(AU6*K6)</f>
        <v>549</v>
      </c>
      <c r="AW6" s="9">
        <f>AV6/1.22</f>
        <v>450</v>
      </c>
      <c r="AX6" s="2">
        <f>AW6-I6</f>
        <v>-20</v>
      </c>
      <c r="AY6" s="2">
        <f>G6</f>
        <v>489</v>
      </c>
      <c r="AZ6" s="8" t="s">
        <v>5</v>
      </c>
      <c r="BA6" s="8" t="s">
        <v>5</v>
      </c>
      <c r="BB6" s="8" t="s">
        <v>5</v>
      </c>
      <c r="BC6" s="8" t="s">
        <v>5</v>
      </c>
      <c r="BD6" s="8" t="s">
        <v>5</v>
      </c>
      <c r="BE6" s="4">
        <v>49</v>
      </c>
      <c r="BF6" s="8">
        <v>10</v>
      </c>
      <c r="BG6" s="9">
        <f t="shared" si="7"/>
        <v>349</v>
      </c>
      <c r="BH6" s="44">
        <f t="shared" ref="BH6:BH23" si="18">(BG6-Y6)/BG6</f>
        <v>-0.20057306590257878</v>
      </c>
      <c r="BI6" s="9">
        <f t="shared" ref="BI6:BI23" si="19">BG6/1.22</f>
        <v>286.06557377049182</v>
      </c>
      <c r="BJ6" s="4">
        <v>49</v>
      </c>
      <c r="BK6" s="8">
        <v>10</v>
      </c>
      <c r="BL6" s="9">
        <f t="shared" si="10"/>
        <v>349</v>
      </c>
      <c r="BM6" s="44">
        <f t="shared" ref="BM6:BM23" si="20">(BL6-AC6)/BL6</f>
        <v>-0.20057306590257878</v>
      </c>
      <c r="BN6" s="9">
        <f t="shared" ref="BN6:BN23" si="21">BL6/1.22</f>
        <v>286.06557377049182</v>
      </c>
      <c r="BO6" s="57">
        <f t="shared" si="13"/>
        <v>-183.93442622950818</v>
      </c>
    </row>
    <row r="7" spans="1:70" s="5" customFormat="1" ht="12.75" customHeight="1" x14ac:dyDescent="0.2">
      <c r="A7" s="18"/>
      <c r="B7" s="18" t="s">
        <v>73</v>
      </c>
      <c r="C7" s="10">
        <v>6213022</v>
      </c>
      <c r="D7" s="10" t="s">
        <v>32</v>
      </c>
      <c r="E7" s="10" t="s">
        <v>13</v>
      </c>
      <c r="F7" s="10" t="s">
        <v>15</v>
      </c>
      <c r="G7" s="20">
        <v>399</v>
      </c>
      <c r="H7" s="23">
        <v>433</v>
      </c>
      <c r="I7" s="23">
        <v>424</v>
      </c>
      <c r="J7" s="40" t="s">
        <v>5</v>
      </c>
      <c r="K7" s="20">
        <v>30</v>
      </c>
      <c r="L7" s="23"/>
      <c r="M7" s="4">
        <v>359</v>
      </c>
      <c r="N7" s="9">
        <f t="shared" si="16"/>
        <v>294.26229508196724</v>
      </c>
      <c r="O7" s="9">
        <f>N7-H7</f>
        <v>-138.73770491803276</v>
      </c>
      <c r="P7" s="16">
        <v>327.04918032786884</v>
      </c>
      <c r="Q7" s="16">
        <v>-109.95081967213116</v>
      </c>
      <c r="R7" s="4">
        <v>359</v>
      </c>
      <c r="S7" s="9">
        <f>R7/1.22</f>
        <v>294.26229508196724</v>
      </c>
      <c r="T7" s="9">
        <f>S7-H7</f>
        <v>-138.73770491803276</v>
      </c>
      <c r="U7" s="3">
        <v>327.04918032786884</v>
      </c>
      <c r="V7" s="3">
        <v>-109.95081967213116</v>
      </c>
      <c r="W7" s="4">
        <v>89</v>
      </c>
      <c r="X7" s="4">
        <v>9</v>
      </c>
      <c r="Y7" s="9">
        <f t="shared" si="3"/>
        <v>359</v>
      </c>
      <c r="Z7" s="9">
        <f t="shared" si="17"/>
        <v>294.26229508196724</v>
      </c>
      <c r="AA7" s="4">
        <v>89</v>
      </c>
      <c r="AB7" s="4">
        <v>9</v>
      </c>
      <c r="AC7" s="9">
        <f t="shared" si="4"/>
        <v>359</v>
      </c>
      <c r="AD7" s="9">
        <v>417.21311475409834</v>
      </c>
      <c r="AE7" s="57">
        <f t="shared" si="6"/>
        <v>-68.262295081967181</v>
      </c>
      <c r="AF7" s="4">
        <v>89</v>
      </c>
      <c r="AG7" s="4">
        <v>9</v>
      </c>
      <c r="AH7" s="9">
        <f>AF7+(AG7*K7)</f>
        <v>359</v>
      </c>
      <c r="AI7" s="9">
        <f>AH7/1.22</f>
        <v>294.26229508196724</v>
      </c>
      <c r="AJ7" s="4">
        <v>89</v>
      </c>
      <c r="AK7" s="4">
        <v>9</v>
      </c>
      <c r="AL7" s="9">
        <f>AJ7+(AK7*K7)</f>
        <v>359</v>
      </c>
      <c r="AM7" s="9">
        <f>AL7/1.22</f>
        <v>294.26229508196724</v>
      </c>
      <c r="AN7" s="2">
        <f>(AVERAGE(AI7,AM7)-I7)</f>
        <v>-129.73770491803276</v>
      </c>
      <c r="AO7" s="4" t="s">
        <v>5</v>
      </c>
      <c r="AP7" s="4" t="s">
        <v>5</v>
      </c>
      <c r="AQ7" s="9" t="s">
        <v>5</v>
      </c>
      <c r="AR7" s="4" t="s">
        <v>5</v>
      </c>
      <c r="AS7" s="2" t="s">
        <v>5</v>
      </c>
      <c r="AT7" s="4" t="s">
        <v>5</v>
      </c>
      <c r="AU7" s="4" t="s">
        <v>5</v>
      </c>
      <c r="AV7" s="9" t="s">
        <v>5</v>
      </c>
      <c r="AW7" s="4" t="s">
        <v>5</v>
      </c>
      <c r="AX7" s="2" t="s">
        <v>5</v>
      </c>
      <c r="AY7" s="8" t="s">
        <v>5</v>
      </c>
      <c r="AZ7" s="4" t="s">
        <v>5</v>
      </c>
      <c r="BA7" s="8" t="s">
        <v>5</v>
      </c>
      <c r="BB7" s="8" t="s">
        <v>5</v>
      </c>
      <c r="BC7" s="4" t="s">
        <v>5</v>
      </c>
      <c r="BD7" s="4" t="s">
        <v>5</v>
      </c>
      <c r="BE7" s="4">
        <v>59</v>
      </c>
      <c r="BF7" s="4">
        <v>8</v>
      </c>
      <c r="BG7" s="9">
        <f t="shared" si="7"/>
        <v>299</v>
      </c>
      <c r="BH7" s="44">
        <f t="shared" si="18"/>
        <v>-0.20066889632107024</v>
      </c>
      <c r="BI7" s="9">
        <f t="shared" si="19"/>
        <v>245.08196721311475</v>
      </c>
      <c r="BJ7" s="4">
        <v>59</v>
      </c>
      <c r="BK7" s="4">
        <v>8</v>
      </c>
      <c r="BL7" s="9">
        <f t="shared" si="10"/>
        <v>299</v>
      </c>
      <c r="BM7" s="44">
        <f t="shared" si="20"/>
        <v>-0.20066889632107024</v>
      </c>
      <c r="BN7" s="9">
        <f t="shared" si="21"/>
        <v>245.08196721311475</v>
      </c>
      <c r="BO7" s="57">
        <f t="shared" si="13"/>
        <v>-178.91803278688525</v>
      </c>
    </row>
    <row r="8" spans="1:70" s="5" customFormat="1" ht="12.75" customHeight="1" x14ac:dyDescent="0.2">
      <c r="A8" s="18"/>
      <c r="B8" s="18" t="s">
        <v>73</v>
      </c>
      <c r="C8" s="10">
        <v>6213037</v>
      </c>
      <c r="D8" s="35" t="s">
        <v>95</v>
      </c>
      <c r="E8" s="10" t="s">
        <v>13</v>
      </c>
      <c r="F8" s="10" t="s">
        <v>15</v>
      </c>
      <c r="G8" s="11">
        <v>979</v>
      </c>
      <c r="H8" s="11">
        <v>750</v>
      </c>
      <c r="I8" s="11">
        <v>747</v>
      </c>
      <c r="J8" s="40">
        <f t="shared" ref="J8:J35" si="22">((G8/1.22)-I8)/(G8/1.22)</f>
        <v>6.9111338100102185E-2</v>
      </c>
      <c r="K8" s="11">
        <v>30</v>
      </c>
      <c r="L8" s="23"/>
      <c r="M8" s="4">
        <v>959</v>
      </c>
      <c r="N8" s="9">
        <f t="shared" si="16"/>
        <v>786.06557377049182</v>
      </c>
      <c r="O8" s="9">
        <f>N8-H8</f>
        <v>36.065573770491824</v>
      </c>
      <c r="P8" s="3">
        <f t="shared" ref="P8:P23" si="23">M8/1.22</f>
        <v>786.06557377049182</v>
      </c>
      <c r="Q8" s="3">
        <f>P8-I8</f>
        <v>39.065573770491824</v>
      </c>
      <c r="R8" s="4">
        <v>959</v>
      </c>
      <c r="S8" s="9">
        <f>R8/1.22</f>
        <v>786.06557377049182</v>
      </c>
      <c r="T8" s="9">
        <f>S8-H8</f>
        <v>36.065573770491824</v>
      </c>
      <c r="U8" s="3">
        <f>R8/1.22</f>
        <v>786.06557377049182</v>
      </c>
      <c r="V8" s="3">
        <f>U8-I8</f>
        <v>39.065573770491824</v>
      </c>
      <c r="W8" s="4">
        <v>289</v>
      </c>
      <c r="X8" s="4">
        <v>21</v>
      </c>
      <c r="Y8" s="9">
        <f t="shared" si="3"/>
        <v>919</v>
      </c>
      <c r="Z8" s="9">
        <f t="shared" si="17"/>
        <v>753.27868852459017</v>
      </c>
      <c r="AA8" s="4">
        <v>409</v>
      </c>
      <c r="AB8" s="4">
        <v>17</v>
      </c>
      <c r="AC8" s="9">
        <f t="shared" si="4"/>
        <v>919</v>
      </c>
      <c r="AD8" s="9">
        <f t="shared" ref="AD8:AD23" si="24">(AA8+(AB8*K8))/1.22</f>
        <v>753.27868852459017</v>
      </c>
      <c r="AE8" s="57">
        <f t="shared" si="6"/>
        <v>6.2786885245901658</v>
      </c>
      <c r="AF8" s="4">
        <v>289</v>
      </c>
      <c r="AG8" s="4">
        <v>21</v>
      </c>
      <c r="AH8" s="9">
        <f>AF8+(AG8*K8)</f>
        <v>919</v>
      </c>
      <c r="AI8" s="9">
        <f>AH8/1.22</f>
        <v>753.27868852459017</v>
      </c>
      <c r="AJ8" s="4">
        <v>409</v>
      </c>
      <c r="AK8" s="4">
        <v>17</v>
      </c>
      <c r="AL8" s="9">
        <f>AJ8+(AK8*K8)</f>
        <v>919</v>
      </c>
      <c r="AM8" s="9">
        <f>AL8/1.22</f>
        <v>753.27868852459017</v>
      </c>
      <c r="AN8" s="2">
        <f>(AVERAGE(AI8,AM8)-I8)</f>
        <v>6.2786885245901658</v>
      </c>
      <c r="AO8" s="4" t="s">
        <v>5</v>
      </c>
      <c r="AP8" s="4" t="s">
        <v>5</v>
      </c>
      <c r="AQ8" s="9" t="s">
        <v>5</v>
      </c>
      <c r="AR8" s="9" t="s">
        <v>5</v>
      </c>
      <c r="AS8" s="2" t="s">
        <v>5</v>
      </c>
      <c r="AT8" s="4">
        <v>289</v>
      </c>
      <c r="AU8" s="4">
        <v>21</v>
      </c>
      <c r="AV8" s="9">
        <f>AT8+(AU8*K8)</f>
        <v>919</v>
      </c>
      <c r="AW8" s="9">
        <f>AV8/1.22</f>
        <v>753.27868852459017</v>
      </c>
      <c r="AX8" s="2">
        <f>AW8-I8</f>
        <v>6.2786885245901658</v>
      </c>
      <c r="AY8" s="8">
        <v>979</v>
      </c>
      <c r="AZ8" s="4">
        <v>959</v>
      </c>
      <c r="BA8" s="9">
        <f>AZ8/1.22</f>
        <v>786.06557377049182</v>
      </c>
      <c r="BB8" s="9">
        <f>BA8-H8</f>
        <v>36.065573770491824</v>
      </c>
      <c r="BC8" s="3">
        <f>AZ8/1.22</f>
        <v>786.06557377049182</v>
      </c>
      <c r="BD8" s="3">
        <f>BC8-I8</f>
        <v>39.065573770491824</v>
      </c>
      <c r="BE8" s="4">
        <v>289</v>
      </c>
      <c r="BF8" s="4">
        <v>21</v>
      </c>
      <c r="BG8" s="9">
        <f t="shared" si="7"/>
        <v>919</v>
      </c>
      <c r="BH8" s="44">
        <f t="shared" si="18"/>
        <v>0</v>
      </c>
      <c r="BI8" s="9">
        <f t="shared" si="19"/>
        <v>753.27868852459017</v>
      </c>
      <c r="BJ8" s="4">
        <v>409</v>
      </c>
      <c r="BK8" s="4">
        <v>17</v>
      </c>
      <c r="BL8" s="9">
        <f t="shared" si="10"/>
        <v>919</v>
      </c>
      <c r="BM8" s="44">
        <f t="shared" si="20"/>
        <v>0</v>
      </c>
      <c r="BN8" s="9">
        <f t="shared" si="21"/>
        <v>753.27868852459017</v>
      </c>
      <c r="BO8" s="57">
        <f t="shared" si="13"/>
        <v>6.2786885245901658</v>
      </c>
    </row>
    <row r="9" spans="1:70" s="5" customFormat="1" ht="12.75" customHeight="1" x14ac:dyDescent="0.2">
      <c r="A9" s="18"/>
      <c r="B9" s="18" t="s">
        <v>73</v>
      </c>
      <c r="C9" s="10">
        <v>6213032</v>
      </c>
      <c r="D9" s="10" t="s">
        <v>80</v>
      </c>
      <c r="E9" s="10" t="s">
        <v>13</v>
      </c>
      <c r="F9" s="10" t="s">
        <v>15</v>
      </c>
      <c r="G9" s="11">
        <v>1399</v>
      </c>
      <c r="H9" s="11">
        <v>1000</v>
      </c>
      <c r="I9" s="11">
        <v>1067</v>
      </c>
      <c r="J9" s="40">
        <f t="shared" si="22"/>
        <v>6.9521086490350339E-2</v>
      </c>
      <c r="K9" s="11">
        <v>30</v>
      </c>
      <c r="L9" s="25"/>
      <c r="M9" s="4">
        <v>1299</v>
      </c>
      <c r="N9" s="9">
        <f t="shared" si="16"/>
        <v>1064.7540983606557</v>
      </c>
      <c r="O9" s="9">
        <f>N9-H9</f>
        <v>64.754098360655689</v>
      </c>
      <c r="P9" s="3">
        <f t="shared" si="23"/>
        <v>1064.7540983606557</v>
      </c>
      <c r="Q9" s="3">
        <f>P9-I9</f>
        <v>-2.2459016393443108</v>
      </c>
      <c r="R9" s="4">
        <v>1299</v>
      </c>
      <c r="S9" s="9">
        <f>R9/1.22</f>
        <v>1064.7540983606557</v>
      </c>
      <c r="T9" s="9">
        <f>S9-H9</f>
        <v>64.754098360655689</v>
      </c>
      <c r="U9" s="3">
        <f>R9/1.22</f>
        <v>1064.7540983606557</v>
      </c>
      <c r="V9" s="3">
        <f>U9-I9</f>
        <v>-2.2459016393443108</v>
      </c>
      <c r="W9" s="4">
        <v>219</v>
      </c>
      <c r="X9" s="4">
        <v>32</v>
      </c>
      <c r="Y9" s="9">
        <f t="shared" si="3"/>
        <v>1179</v>
      </c>
      <c r="Z9" s="9">
        <f t="shared" si="17"/>
        <v>966.39344262295083</v>
      </c>
      <c r="AA9" s="4">
        <v>339</v>
      </c>
      <c r="AB9" s="4">
        <v>28</v>
      </c>
      <c r="AC9" s="9">
        <f t="shared" si="4"/>
        <v>1179</v>
      </c>
      <c r="AD9" s="9">
        <f t="shared" si="24"/>
        <v>966.39344262295083</v>
      </c>
      <c r="AE9" s="57">
        <f t="shared" si="6"/>
        <v>-100.60655737704917</v>
      </c>
      <c r="AF9" s="4">
        <v>219</v>
      </c>
      <c r="AG9" s="4">
        <v>32</v>
      </c>
      <c r="AH9" s="9">
        <f>AF9+(AG9*K9)</f>
        <v>1179</v>
      </c>
      <c r="AI9" s="9">
        <f>AH9/1.22</f>
        <v>966.39344262295083</v>
      </c>
      <c r="AJ9" s="4">
        <v>339</v>
      </c>
      <c r="AK9" s="4">
        <v>28</v>
      </c>
      <c r="AL9" s="9">
        <f>AJ9+(AK9*K9)</f>
        <v>1179</v>
      </c>
      <c r="AM9" s="9">
        <f>AL9/1.22</f>
        <v>966.39344262295083</v>
      </c>
      <c r="AN9" s="2">
        <f>(AVERAGE(AI9,AM9)-I9)</f>
        <v>-100.60655737704917</v>
      </c>
      <c r="AO9" s="4" t="s">
        <v>5</v>
      </c>
      <c r="AP9" s="4" t="s">
        <v>5</v>
      </c>
      <c r="AQ9" s="9" t="s">
        <v>5</v>
      </c>
      <c r="AR9" s="4" t="s">
        <v>5</v>
      </c>
      <c r="AS9" s="2" t="s">
        <v>5</v>
      </c>
      <c r="AT9" s="4">
        <v>219</v>
      </c>
      <c r="AU9" s="4">
        <v>32</v>
      </c>
      <c r="AV9" s="9">
        <f>AT9+(AU9*K9)</f>
        <v>1179</v>
      </c>
      <c r="AW9" s="9">
        <f>AV9/1.22</f>
        <v>966.39344262295083</v>
      </c>
      <c r="AX9" s="2">
        <f>AW9-I9</f>
        <v>-100.60655737704917</v>
      </c>
      <c r="AY9" s="2">
        <v>1399</v>
      </c>
      <c r="AZ9" s="4">
        <v>1299</v>
      </c>
      <c r="BA9" s="9">
        <f>AZ9/1.22</f>
        <v>1064.7540983606557</v>
      </c>
      <c r="BB9" s="9">
        <f>BA9-H9</f>
        <v>64.754098360655689</v>
      </c>
      <c r="BC9" s="3">
        <f>AZ9/1.22</f>
        <v>1064.7540983606557</v>
      </c>
      <c r="BD9" s="3">
        <f>BC9-I9</f>
        <v>-2.2459016393443108</v>
      </c>
      <c r="BE9" s="4">
        <v>219</v>
      </c>
      <c r="BF9" s="4">
        <v>32</v>
      </c>
      <c r="BG9" s="9">
        <f t="shared" si="7"/>
        <v>1179</v>
      </c>
      <c r="BH9" s="44">
        <f t="shared" si="18"/>
        <v>0</v>
      </c>
      <c r="BI9" s="9">
        <f t="shared" si="19"/>
        <v>966.39344262295083</v>
      </c>
      <c r="BJ9" s="4">
        <v>339</v>
      </c>
      <c r="BK9" s="4">
        <v>28</v>
      </c>
      <c r="BL9" s="9">
        <f t="shared" si="10"/>
        <v>1179</v>
      </c>
      <c r="BM9" s="44">
        <f t="shared" si="20"/>
        <v>0</v>
      </c>
      <c r="BN9" s="9">
        <f t="shared" si="21"/>
        <v>966.39344262295083</v>
      </c>
      <c r="BO9" s="57">
        <f t="shared" si="13"/>
        <v>-100.60655737704917</v>
      </c>
    </row>
    <row r="10" spans="1:70" s="5" customFormat="1" ht="12.75" customHeight="1" x14ac:dyDescent="0.2">
      <c r="A10" s="18"/>
      <c r="B10" s="18" t="s">
        <v>73</v>
      </c>
      <c r="C10" s="10">
        <v>6213027</v>
      </c>
      <c r="D10" s="10" t="s">
        <v>57</v>
      </c>
      <c r="E10" s="10" t="s">
        <v>13</v>
      </c>
      <c r="F10" s="10" t="s">
        <v>15</v>
      </c>
      <c r="G10" s="23">
        <v>769</v>
      </c>
      <c r="H10" s="23">
        <v>600</v>
      </c>
      <c r="I10" s="23">
        <v>594</v>
      </c>
      <c r="J10" s="40" t="s">
        <v>5</v>
      </c>
      <c r="K10" s="23">
        <v>30</v>
      </c>
      <c r="L10" s="25"/>
      <c r="M10" s="4">
        <v>759</v>
      </c>
      <c r="N10" s="9">
        <f t="shared" si="16"/>
        <v>622.13114754098365</v>
      </c>
      <c r="O10" s="9">
        <f>N10-H10</f>
        <v>22.131147540983648</v>
      </c>
      <c r="P10" s="3">
        <f t="shared" si="23"/>
        <v>622.13114754098365</v>
      </c>
      <c r="Q10" s="3">
        <f>P10-I10</f>
        <v>28.131147540983648</v>
      </c>
      <c r="R10" s="4" t="s">
        <v>5</v>
      </c>
      <c r="S10" s="4" t="s">
        <v>5</v>
      </c>
      <c r="T10" s="4" t="s">
        <v>5</v>
      </c>
      <c r="U10" s="3" t="s">
        <v>5</v>
      </c>
      <c r="V10" s="3" t="s">
        <v>5</v>
      </c>
      <c r="W10" s="4">
        <v>129</v>
      </c>
      <c r="X10" s="4">
        <v>20</v>
      </c>
      <c r="Y10" s="9">
        <f t="shared" si="3"/>
        <v>729</v>
      </c>
      <c r="Z10" s="9">
        <f t="shared" si="17"/>
        <v>597.54098360655735</v>
      </c>
      <c r="AA10" s="4">
        <v>249</v>
      </c>
      <c r="AB10" s="4">
        <v>16</v>
      </c>
      <c r="AC10" s="9">
        <f t="shared" si="4"/>
        <v>729</v>
      </c>
      <c r="AD10" s="9">
        <f t="shared" si="24"/>
        <v>597.54098360655735</v>
      </c>
      <c r="AE10" s="57">
        <f t="shared" si="6"/>
        <v>3.5409836065573472</v>
      </c>
      <c r="AF10" s="4" t="s">
        <v>5</v>
      </c>
      <c r="AG10" s="4" t="s">
        <v>5</v>
      </c>
      <c r="AH10" s="9" t="s">
        <v>5</v>
      </c>
      <c r="AI10" s="9" t="s">
        <v>5</v>
      </c>
      <c r="AJ10" s="4" t="s">
        <v>5</v>
      </c>
      <c r="AK10" s="4" t="s">
        <v>5</v>
      </c>
      <c r="AL10" s="9" t="s">
        <v>5</v>
      </c>
      <c r="AM10" s="12" t="s">
        <v>5</v>
      </c>
      <c r="AN10" s="2" t="s">
        <v>5</v>
      </c>
      <c r="AO10" s="4" t="s">
        <v>5</v>
      </c>
      <c r="AP10" s="4" t="s">
        <v>5</v>
      </c>
      <c r="AQ10" s="9" t="s">
        <v>5</v>
      </c>
      <c r="AR10" s="4" t="s">
        <v>5</v>
      </c>
      <c r="AS10" s="2" t="s">
        <v>5</v>
      </c>
      <c r="AT10" s="4">
        <v>129</v>
      </c>
      <c r="AU10" s="4">
        <v>20</v>
      </c>
      <c r="AV10" s="9">
        <f>AT10+(AU10*K10)</f>
        <v>729</v>
      </c>
      <c r="AW10" s="9">
        <f>(AT10+(AU10*K10))/1.22</f>
        <v>597.54098360655735</v>
      </c>
      <c r="AX10" s="2">
        <v>1.0983606557376788</v>
      </c>
      <c r="AY10" s="2">
        <f>G10</f>
        <v>769</v>
      </c>
      <c r="AZ10" s="4">
        <v>759</v>
      </c>
      <c r="BA10" s="9">
        <f>AZ10/1.22</f>
        <v>622.13114754098365</v>
      </c>
      <c r="BB10" s="9">
        <f>BA10-H10</f>
        <v>22.131147540983648</v>
      </c>
      <c r="BC10" s="3">
        <f>AZ10/1.22</f>
        <v>622.13114754098365</v>
      </c>
      <c r="BD10" s="3">
        <f>BC10-I10</f>
        <v>28.131147540983648</v>
      </c>
      <c r="BE10" s="4">
        <v>129</v>
      </c>
      <c r="BF10" s="4">
        <v>20</v>
      </c>
      <c r="BG10" s="9">
        <f t="shared" si="7"/>
        <v>729</v>
      </c>
      <c r="BH10" s="44">
        <f t="shared" si="18"/>
        <v>0</v>
      </c>
      <c r="BI10" s="9">
        <f t="shared" si="19"/>
        <v>597.54098360655735</v>
      </c>
      <c r="BJ10" s="4">
        <v>249</v>
      </c>
      <c r="BK10" s="4">
        <v>16</v>
      </c>
      <c r="BL10" s="9">
        <f t="shared" si="10"/>
        <v>729</v>
      </c>
      <c r="BM10" s="44">
        <f t="shared" si="20"/>
        <v>0</v>
      </c>
      <c r="BN10" s="9">
        <f t="shared" si="21"/>
        <v>597.54098360655735</v>
      </c>
      <c r="BO10" s="57">
        <f t="shared" si="13"/>
        <v>3.5409836065573472</v>
      </c>
    </row>
    <row r="11" spans="1:70" s="5" customFormat="1" ht="12.75" customHeight="1" x14ac:dyDescent="0.2">
      <c r="A11" s="18"/>
      <c r="B11" s="18" t="s">
        <v>73</v>
      </c>
      <c r="C11" s="10">
        <v>6213028</v>
      </c>
      <c r="D11" s="10" t="s">
        <v>58</v>
      </c>
      <c r="E11" s="10" t="s">
        <v>13</v>
      </c>
      <c r="F11" s="10" t="s">
        <v>15</v>
      </c>
      <c r="G11" s="11">
        <v>1189</v>
      </c>
      <c r="H11" s="11">
        <v>799</v>
      </c>
      <c r="I11" s="11">
        <v>836</v>
      </c>
      <c r="J11" s="40" t="s">
        <v>5</v>
      </c>
      <c r="K11" s="11">
        <v>30</v>
      </c>
      <c r="L11" s="10" t="s">
        <v>106</v>
      </c>
      <c r="M11" s="4">
        <v>999</v>
      </c>
      <c r="N11" s="9">
        <f t="shared" si="16"/>
        <v>818.85245901639348</v>
      </c>
      <c r="O11" s="9">
        <f>N11-H11</f>
        <v>19.852459016393482</v>
      </c>
      <c r="P11" s="3">
        <f t="shared" si="23"/>
        <v>818.85245901639348</v>
      </c>
      <c r="Q11" s="3">
        <f>P11-I11</f>
        <v>-17.147540983606518</v>
      </c>
      <c r="R11" s="4" t="s">
        <v>5</v>
      </c>
      <c r="S11" s="4" t="s">
        <v>5</v>
      </c>
      <c r="T11" s="4" t="s">
        <v>5</v>
      </c>
      <c r="U11" s="3" t="s">
        <v>5</v>
      </c>
      <c r="V11" s="3" t="s">
        <v>5</v>
      </c>
      <c r="W11" s="4">
        <v>159</v>
      </c>
      <c r="X11" s="4">
        <v>27</v>
      </c>
      <c r="Y11" s="9">
        <f t="shared" si="3"/>
        <v>969</v>
      </c>
      <c r="Z11" s="9">
        <f t="shared" si="17"/>
        <v>794.26229508196718</v>
      </c>
      <c r="AA11" s="4">
        <v>279</v>
      </c>
      <c r="AB11" s="4">
        <v>23</v>
      </c>
      <c r="AC11" s="9">
        <f t="shared" si="4"/>
        <v>969</v>
      </c>
      <c r="AD11" s="9">
        <f t="shared" si="24"/>
        <v>794.26229508196718</v>
      </c>
      <c r="AE11" s="57">
        <f t="shared" si="6"/>
        <v>-41.737704918032819</v>
      </c>
      <c r="AF11" s="4" t="s">
        <v>5</v>
      </c>
      <c r="AG11" s="4" t="s">
        <v>5</v>
      </c>
      <c r="AH11" s="9" t="s">
        <v>5</v>
      </c>
      <c r="AI11" s="9" t="s">
        <v>5</v>
      </c>
      <c r="AJ11" s="4" t="s">
        <v>5</v>
      </c>
      <c r="AK11" s="4" t="s">
        <v>5</v>
      </c>
      <c r="AL11" s="9" t="s">
        <v>5</v>
      </c>
      <c r="AM11" s="12" t="s">
        <v>5</v>
      </c>
      <c r="AN11" s="2" t="s">
        <v>5</v>
      </c>
      <c r="AO11" s="4" t="s">
        <v>5</v>
      </c>
      <c r="AP11" s="4" t="s">
        <v>5</v>
      </c>
      <c r="AQ11" s="9" t="s">
        <v>5</v>
      </c>
      <c r="AR11" s="4" t="s">
        <v>5</v>
      </c>
      <c r="AS11" s="2" t="s">
        <v>5</v>
      </c>
      <c r="AT11" s="4">
        <v>249</v>
      </c>
      <c r="AU11" s="4">
        <v>29</v>
      </c>
      <c r="AV11" s="9">
        <f>AT11+(AU11*K11)</f>
        <v>1119</v>
      </c>
      <c r="AW11" s="9">
        <f>(AT11+(AU11*K11))/1.22</f>
        <v>917.21311475409834</v>
      </c>
      <c r="AX11" s="2">
        <f>AW11-I11</f>
        <v>81.213114754098342</v>
      </c>
      <c r="AY11" s="3" t="s">
        <v>5</v>
      </c>
      <c r="AZ11" s="3" t="s">
        <v>5</v>
      </c>
      <c r="BA11" s="3" t="s">
        <v>5</v>
      </c>
      <c r="BB11" s="3" t="s">
        <v>5</v>
      </c>
      <c r="BC11" s="3" t="s">
        <v>5</v>
      </c>
      <c r="BD11" s="3" t="s">
        <v>5</v>
      </c>
      <c r="BE11" s="4">
        <v>159</v>
      </c>
      <c r="BF11" s="3">
        <v>22</v>
      </c>
      <c r="BG11" s="3">
        <f t="shared" si="7"/>
        <v>819</v>
      </c>
      <c r="BH11" s="43">
        <f t="shared" si="18"/>
        <v>-0.18315018315018314</v>
      </c>
      <c r="BI11" s="3">
        <f t="shared" si="19"/>
        <v>671.31147540983613</v>
      </c>
      <c r="BJ11" s="4">
        <v>279</v>
      </c>
      <c r="BK11" s="3">
        <v>18</v>
      </c>
      <c r="BL11" s="3">
        <f t="shared" si="10"/>
        <v>819</v>
      </c>
      <c r="BM11" s="43">
        <f t="shared" si="20"/>
        <v>-0.18315018315018314</v>
      </c>
      <c r="BN11" s="3">
        <f t="shared" si="21"/>
        <v>671.31147540983613</v>
      </c>
      <c r="BO11" s="57">
        <f t="shared" si="13"/>
        <v>-164.68852459016387</v>
      </c>
    </row>
    <row r="12" spans="1:70" s="5" customFormat="1" ht="12.75" customHeight="1" x14ac:dyDescent="0.2">
      <c r="A12" s="18"/>
      <c r="B12" s="18" t="s">
        <v>73</v>
      </c>
      <c r="C12" s="10">
        <v>6213029</v>
      </c>
      <c r="D12" s="10" t="s">
        <v>59</v>
      </c>
      <c r="E12" s="10" t="s">
        <v>13</v>
      </c>
      <c r="F12" s="10" t="s">
        <v>15</v>
      </c>
      <c r="G12" s="11">
        <v>1459</v>
      </c>
      <c r="H12" s="11">
        <v>950</v>
      </c>
      <c r="I12" s="11">
        <v>1044</v>
      </c>
      <c r="J12" s="40" t="s">
        <v>5</v>
      </c>
      <c r="K12" s="11">
        <v>30</v>
      </c>
      <c r="L12" s="25"/>
      <c r="M12" s="4">
        <v>1199</v>
      </c>
      <c r="N12" s="9">
        <f t="shared" si="16"/>
        <v>982.78688524590166</v>
      </c>
      <c r="O12" s="9">
        <f>N12-H12</f>
        <v>32.786885245901658</v>
      </c>
      <c r="P12" s="3">
        <f t="shared" si="23"/>
        <v>982.78688524590166</v>
      </c>
      <c r="Q12" s="3">
        <f>P12-I12</f>
        <v>-61.213114754098342</v>
      </c>
      <c r="R12" s="4" t="s">
        <v>5</v>
      </c>
      <c r="S12" s="4" t="s">
        <v>5</v>
      </c>
      <c r="T12" s="4" t="s">
        <v>5</v>
      </c>
      <c r="U12" s="3" t="s">
        <v>5</v>
      </c>
      <c r="V12" s="3" t="s">
        <v>5</v>
      </c>
      <c r="W12" s="4">
        <v>319</v>
      </c>
      <c r="X12" s="4">
        <v>29</v>
      </c>
      <c r="Y12" s="9">
        <f t="shared" si="3"/>
        <v>1189</v>
      </c>
      <c r="Z12" s="9">
        <f t="shared" si="17"/>
        <v>974.5901639344263</v>
      </c>
      <c r="AA12" s="4">
        <v>439</v>
      </c>
      <c r="AB12" s="4">
        <v>25</v>
      </c>
      <c r="AC12" s="9">
        <f t="shared" si="4"/>
        <v>1189</v>
      </c>
      <c r="AD12" s="9">
        <f t="shared" si="24"/>
        <v>974.5901639344263</v>
      </c>
      <c r="AE12" s="57">
        <f t="shared" si="6"/>
        <v>-69.4098360655737</v>
      </c>
      <c r="AF12" s="4" t="s">
        <v>5</v>
      </c>
      <c r="AG12" s="4" t="s">
        <v>5</v>
      </c>
      <c r="AH12" s="9" t="s">
        <v>5</v>
      </c>
      <c r="AI12" s="9" t="s">
        <v>5</v>
      </c>
      <c r="AJ12" s="4" t="s">
        <v>5</v>
      </c>
      <c r="AK12" s="4" t="s">
        <v>5</v>
      </c>
      <c r="AL12" s="9" t="s">
        <v>5</v>
      </c>
      <c r="AM12" s="12" t="s">
        <v>5</v>
      </c>
      <c r="AN12" s="2" t="s">
        <v>5</v>
      </c>
      <c r="AO12" s="4" t="s">
        <v>5</v>
      </c>
      <c r="AP12" s="4" t="s">
        <v>5</v>
      </c>
      <c r="AQ12" s="9" t="s">
        <v>5</v>
      </c>
      <c r="AR12" s="9" t="s">
        <v>5</v>
      </c>
      <c r="AS12" s="2" t="s">
        <v>5</v>
      </c>
      <c r="AT12" s="4" t="s">
        <v>5</v>
      </c>
      <c r="AU12" s="4" t="s">
        <v>5</v>
      </c>
      <c r="AV12" s="9" t="s">
        <v>5</v>
      </c>
      <c r="AW12" s="9" t="s">
        <v>5</v>
      </c>
      <c r="AX12" s="2" t="s">
        <v>5</v>
      </c>
      <c r="AY12" s="3" t="s">
        <v>5</v>
      </c>
      <c r="AZ12" s="3" t="s">
        <v>5</v>
      </c>
      <c r="BA12" s="3" t="s">
        <v>5</v>
      </c>
      <c r="BB12" s="3" t="s">
        <v>5</v>
      </c>
      <c r="BC12" s="3" t="s">
        <v>5</v>
      </c>
      <c r="BD12" s="3" t="s">
        <v>5</v>
      </c>
      <c r="BE12" s="4">
        <v>319</v>
      </c>
      <c r="BF12" s="3">
        <v>29</v>
      </c>
      <c r="BG12" s="3">
        <f t="shared" si="7"/>
        <v>1189</v>
      </c>
      <c r="BH12" s="43">
        <f t="shared" si="18"/>
        <v>0</v>
      </c>
      <c r="BI12" s="3">
        <f t="shared" si="19"/>
        <v>974.5901639344263</v>
      </c>
      <c r="BJ12" s="4">
        <v>439</v>
      </c>
      <c r="BK12" s="4">
        <v>25</v>
      </c>
      <c r="BL12" s="3">
        <f t="shared" si="10"/>
        <v>1189</v>
      </c>
      <c r="BM12" s="43">
        <f t="shared" si="20"/>
        <v>0</v>
      </c>
      <c r="BN12" s="3">
        <f t="shared" si="21"/>
        <v>974.5901639344263</v>
      </c>
      <c r="BO12" s="57">
        <f t="shared" si="13"/>
        <v>-69.4098360655737</v>
      </c>
    </row>
    <row r="13" spans="1:70" s="5" customFormat="1" ht="12.75" customHeight="1" x14ac:dyDescent="0.2">
      <c r="A13" s="18"/>
      <c r="B13" s="18" t="s">
        <v>73</v>
      </c>
      <c r="C13" s="10">
        <v>6213034</v>
      </c>
      <c r="D13" s="35" t="s">
        <v>89</v>
      </c>
      <c r="E13" s="10" t="s">
        <v>13</v>
      </c>
      <c r="F13" s="10" t="s">
        <v>15</v>
      </c>
      <c r="G13" s="11">
        <v>989</v>
      </c>
      <c r="H13" s="11">
        <v>770</v>
      </c>
      <c r="I13" s="11">
        <v>764</v>
      </c>
      <c r="J13" s="40">
        <f t="shared" si="22"/>
        <v>5.7553083923154676E-2</v>
      </c>
      <c r="K13" s="11">
        <v>30</v>
      </c>
      <c r="L13" s="23"/>
      <c r="M13" s="4">
        <v>989</v>
      </c>
      <c r="N13" s="9">
        <f t="shared" si="16"/>
        <v>810.65573770491801</v>
      </c>
      <c r="O13" s="9">
        <f>N13-H13</f>
        <v>40.65573770491801</v>
      </c>
      <c r="P13" s="3">
        <f t="shared" si="23"/>
        <v>810.65573770491801</v>
      </c>
      <c r="Q13" s="3">
        <f>P13-I13</f>
        <v>46.65573770491801</v>
      </c>
      <c r="R13" s="4" t="s">
        <v>5</v>
      </c>
      <c r="S13" s="4" t="s">
        <v>5</v>
      </c>
      <c r="T13" s="4" t="s">
        <v>5</v>
      </c>
      <c r="U13" s="3" t="s">
        <v>5</v>
      </c>
      <c r="V13" s="3" t="s">
        <v>5</v>
      </c>
      <c r="W13" s="4">
        <v>219</v>
      </c>
      <c r="X13" s="4">
        <v>24</v>
      </c>
      <c r="Y13" s="9">
        <f t="shared" si="3"/>
        <v>939</v>
      </c>
      <c r="Z13" s="9">
        <f t="shared" si="17"/>
        <v>769.67213114754099</v>
      </c>
      <c r="AA13" s="4">
        <v>339</v>
      </c>
      <c r="AB13" s="4">
        <v>20</v>
      </c>
      <c r="AC13" s="9">
        <f t="shared" si="4"/>
        <v>939</v>
      </c>
      <c r="AD13" s="9">
        <f t="shared" si="24"/>
        <v>769.67213114754099</v>
      </c>
      <c r="AE13" s="57">
        <f t="shared" si="6"/>
        <v>5.6721311475409948</v>
      </c>
      <c r="AF13" s="4" t="s">
        <v>5</v>
      </c>
      <c r="AG13" s="4" t="s">
        <v>5</v>
      </c>
      <c r="AH13" s="9" t="s">
        <v>5</v>
      </c>
      <c r="AI13" s="9" t="s">
        <v>5</v>
      </c>
      <c r="AJ13" s="4" t="s">
        <v>5</v>
      </c>
      <c r="AK13" s="4" t="s">
        <v>5</v>
      </c>
      <c r="AL13" s="9" t="s">
        <v>5</v>
      </c>
      <c r="AM13" s="9" t="s">
        <v>5</v>
      </c>
      <c r="AN13" s="2" t="s">
        <v>5</v>
      </c>
      <c r="AO13" s="4" t="s">
        <v>5</v>
      </c>
      <c r="AP13" s="4" t="s">
        <v>5</v>
      </c>
      <c r="AQ13" s="9" t="s">
        <v>5</v>
      </c>
      <c r="AR13" s="9" t="s">
        <v>5</v>
      </c>
      <c r="AS13" s="2" t="s">
        <v>5</v>
      </c>
      <c r="AT13" s="4">
        <v>219</v>
      </c>
      <c r="AU13" s="4">
        <v>24</v>
      </c>
      <c r="AV13" s="9">
        <f t="shared" ref="AV13:AV18" si="25">AT13+(AU13*K13)</f>
        <v>939</v>
      </c>
      <c r="AW13" s="9">
        <f>AV13/1.22</f>
        <v>769.67213114754099</v>
      </c>
      <c r="AX13" s="2">
        <f t="shared" ref="AX13:AX18" si="26">AW13-I13</f>
        <v>5.6721311475409948</v>
      </c>
      <c r="AY13" s="8">
        <v>989</v>
      </c>
      <c r="AZ13" s="4">
        <v>989</v>
      </c>
      <c r="BA13" s="9">
        <f>AZ13/1.22</f>
        <v>810.65573770491801</v>
      </c>
      <c r="BB13" s="9">
        <f>BA13-H13</f>
        <v>40.65573770491801</v>
      </c>
      <c r="BC13" s="3">
        <f>AZ13/1.22</f>
        <v>810.65573770491801</v>
      </c>
      <c r="BD13" s="3">
        <f>BC13-I13</f>
        <v>46.65573770491801</v>
      </c>
      <c r="BE13" s="4">
        <v>219</v>
      </c>
      <c r="BF13" s="4">
        <v>24</v>
      </c>
      <c r="BG13" s="9">
        <f t="shared" si="7"/>
        <v>939</v>
      </c>
      <c r="BH13" s="44">
        <f t="shared" si="18"/>
        <v>0</v>
      </c>
      <c r="BI13" s="9">
        <f t="shared" si="19"/>
        <v>769.67213114754099</v>
      </c>
      <c r="BJ13" s="4">
        <v>339</v>
      </c>
      <c r="BK13" s="4">
        <v>20</v>
      </c>
      <c r="BL13" s="9">
        <f t="shared" si="10"/>
        <v>939</v>
      </c>
      <c r="BM13" s="44">
        <f t="shared" si="20"/>
        <v>0</v>
      </c>
      <c r="BN13" s="9">
        <f t="shared" si="21"/>
        <v>769.67213114754099</v>
      </c>
      <c r="BO13" s="57">
        <f t="shared" si="13"/>
        <v>5.6721311475409948</v>
      </c>
    </row>
    <row r="14" spans="1:70" s="5" customFormat="1" ht="12.75" customHeight="1" x14ac:dyDescent="0.2">
      <c r="A14" s="18"/>
      <c r="B14" s="18" t="s">
        <v>73</v>
      </c>
      <c r="C14" s="10">
        <v>6213033</v>
      </c>
      <c r="D14" s="35" t="s">
        <v>88</v>
      </c>
      <c r="E14" s="10" t="s">
        <v>13</v>
      </c>
      <c r="F14" s="10" t="s">
        <v>15</v>
      </c>
      <c r="G14" s="11">
        <v>889</v>
      </c>
      <c r="H14" s="11">
        <v>690</v>
      </c>
      <c r="I14" s="11">
        <v>687</v>
      </c>
      <c r="J14" s="40">
        <f t="shared" si="22"/>
        <v>5.7210348706411757E-2</v>
      </c>
      <c r="K14" s="11">
        <v>30</v>
      </c>
      <c r="L14" s="23"/>
      <c r="M14" s="4">
        <v>889</v>
      </c>
      <c r="N14" s="9">
        <f t="shared" si="16"/>
        <v>728.68852459016398</v>
      </c>
      <c r="O14" s="9">
        <f>N14-H14</f>
        <v>38.688524590163979</v>
      </c>
      <c r="P14" s="3">
        <f t="shared" si="23"/>
        <v>728.68852459016398</v>
      </c>
      <c r="Q14" s="3">
        <f>P14-I14</f>
        <v>41.688524590163979</v>
      </c>
      <c r="R14" s="4" t="s">
        <v>5</v>
      </c>
      <c r="S14" s="4" t="s">
        <v>5</v>
      </c>
      <c r="T14" s="4" t="s">
        <v>5</v>
      </c>
      <c r="U14" s="3" t="s">
        <v>5</v>
      </c>
      <c r="V14" s="3" t="s">
        <v>5</v>
      </c>
      <c r="W14" s="4">
        <v>189</v>
      </c>
      <c r="X14" s="4">
        <v>22</v>
      </c>
      <c r="Y14" s="9">
        <f t="shared" si="3"/>
        <v>849</v>
      </c>
      <c r="Z14" s="9">
        <f t="shared" si="17"/>
        <v>695.90163934426232</v>
      </c>
      <c r="AA14" s="4">
        <v>309</v>
      </c>
      <c r="AB14" s="4">
        <v>18</v>
      </c>
      <c r="AC14" s="9">
        <f t="shared" si="4"/>
        <v>849</v>
      </c>
      <c r="AD14" s="9">
        <f t="shared" si="24"/>
        <v>695.90163934426232</v>
      </c>
      <c r="AE14" s="57">
        <f t="shared" si="6"/>
        <v>8.9016393442623212</v>
      </c>
      <c r="AF14" s="4" t="s">
        <v>5</v>
      </c>
      <c r="AG14" s="4" t="s">
        <v>5</v>
      </c>
      <c r="AH14" s="9" t="s">
        <v>5</v>
      </c>
      <c r="AI14" s="9" t="s">
        <v>5</v>
      </c>
      <c r="AJ14" s="4" t="s">
        <v>5</v>
      </c>
      <c r="AK14" s="4" t="s">
        <v>5</v>
      </c>
      <c r="AL14" s="9" t="s">
        <v>5</v>
      </c>
      <c r="AM14" s="9" t="s">
        <v>5</v>
      </c>
      <c r="AN14" s="2" t="s">
        <v>5</v>
      </c>
      <c r="AO14" s="4" t="s">
        <v>5</v>
      </c>
      <c r="AP14" s="4" t="s">
        <v>5</v>
      </c>
      <c r="AQ14" s="9" t="s">
        <v>5</v>
      </c>
      <c r="AR14" s="9" t="s">
        <v>5</v>
      </c>
      <c r="AS14" s="2" t="s">
        <v>5</v>
      </c>
      <c r="AT14" s="4">
        <v>189</v>
      </c>
      <c r="AU14" s="4">
        <v>22</v>
      </c>
      <c r="AV14" s="9">
        <f t="shared" si="25"/>
        <v>849</v>
      </c>
      <c r="AW14" s="9">
        <f>AV14/1.22</f>
        <v>695.90163934426232</v>
      </c>
      <c r="AX14" s="2">
        <f t="shared" si="26"/>
        <v>8.9016393442623212</v>
      </c>
      <c r="AY14" s="8">
        <v>889</v>
      </c>
      <c r="AZ14" s="4">
        <v>889</v>
      </c>
      <c r="BA14" s="9">
        <f>AZ14/1.22</f>
        <v>728.68852459016398</v>
      </c>
      <c r="BB14" s="9">
        <f>BA14-H14</f>
        <v>38.688524590163979</v>
      </c>
      <c r="BC14" s="3">
        <f>AZ14/1.22</f>
        <v>728.68852459016398</v>
      </c>
      <c r="BD14" s="3">
        <f>BC14-I14</f>
        <v>41.688524590163979</v>
      </c>
      <c r="BE14" s="4">
        <v>189</v>
      </c>
      <c r="BF14" s="4">
        <v>22</v>
      </c>
      <c r="BG14" s="9">
        <f t="shared" si="7"/>
        <v>849</v>
      </c>
      <c r="BH14" s="44">
        <f t="shared" si="18"/>
        <v>0</v>
      </c>
      <c r="BI14" s="9">
        <f t="shared" si="19"/>
        <v>695.90163934426232</v>
      </c>
      <c r="BJ14" s="4">
        <v>309</v>
      </c>
      <c r="BK14" s="4">
        <v>18</v>
      </c>
      <c r="BL14" s="9">
        <f t="shared" si="10"/>
        <v>849</v>
      </c>
      <c r="BM14" s="44">
        <f t="shared" si="20"/>
        <v>0</v>
      </c>
      <c r="BN14" s="9">
        <f t="shared" si="21"/>
        <v>695.90163934426232</v>
      </c>
      <c r="BO14" s="57">
        <f t="shared" si="13"/>
        <v>8.9016393442623212</v>
      </c>
    </row>
    <row r="15" spans="1:70" s="5" customFormat="1" ht="12.75" customHeight="1" x14ac:dyDescent="0.2">
      <c r="A15" s="18"/>
      <c r="B15" s="18" t="s">
        <v>73</v>
      </c>
      <c r="C15" s="10">
        <v>6213035</v>
      </c>
      <c r="D15" s="35" t="s">
        <v>90</v>
      </c>
      <c r="E15" s="10" t="s">
        <v>13</v>
      </c>
      <c r="F15" s="10" t="s">
        <v>15</v>
      </c>
      <c r="G15" s="11">
        <v>1189</v>
      </c>
      <c r="H15" s="11">
        <v>920</v>
      </c>
      <c r="I15" s="11">
        <v>919</v>
      </c>
      <c r="J15" s="40">
        <f t="shared" si="22"/>
        <v>5.7039529015979883E-2</v>
      </c>
      <c r="K15" s="11">
        <v>30</v>
      </c>
      <c r="L15" s="23"/>
      <c r="M15" s="4">
        <v>1179</v>
      </c>
      <c r="N15" s="9">
        <f t="shared" si="16"/>
        <v>966.39344262295083</v>
      </c>
      <c r="O15" s="9">
        <f>N15-H15</f>
        <v>46.393442622950829</v>
      </c>
      <c r="P15" s="3">
        <f t="shared" si="23"/>
        <v>966.39344262295083</v>
      </c>
      <c r="Q15" s="3">
        <f>P15-I15</f>
        <v>47.393442622950829</v>
      </c>
      <c r="R15" s="4" t="s">
        <v>5</v>
      </c>
      <c r="S15" s="4" t="s">
        <v>5</v>
      </c>
      <c r="T15" s="4" t="s">
        <v>5</v>
      </c>
      <c r="U15" s="3" t="s">
        <v>5</v>
      </c>
      <c r="V15" s="3" t="s">
        <v>5</v>
      </c>
      <c r="W15" s="4">
        <v>289</v>
      </c>
      <c r="X15" s="4">
        <v>28</v>
      </c>
      <c r="Y15" s="9">
        <f t="shared" si="3"/>
        <v>1129</v>
      </c>
      <c r="Z15" s="9">
        <f t="shared" si="17"/>
        <v>925.40983606557381</v>
      </c>
      <c r="AA15" s="4">
        <v>409</v>
      </c>
      <c r="AB15" s="4">
        <v>24</v>
      </c>
      <c r="AC15" s="9">
        <f t="shared" si="4"/>
        <v>1129</v>
      </c>
      <c r="AD15" s="9">
        <f t="shared" si="24"/>
        <v>925.40983606557381</v>
      </c>
      <c r="AE15" s="57">
        <f t="shared" si="6"/>
        <v>6.4098360655738134</v>
      </c>
      <c r="AF15" s="4" t="s">
        <v>5</v>
      </c>
      <c r="AG15" s="4" t="s">
        <v>5</v>
      </c>
      <c r="AH15" s="9" t="s">
        <v>5</v>
      </c>
      <c r="AI15" s="9" t="s">
        <v>5</v>
      </c>
      <c r="AJ15" s="4" t="s">
        <v>5</v>
      </c>
      <c r="AK15" s="4" t="s">
        <v>5</v>
      </c>
      <c r="AL15" s="9" t="s">
        <v>5</v>
      </c>
      <c r="AM15" s="9" t="s">
        <v>5</v>
      </c>
      <c r="AN15" s="2" t="s">
        <v>5</v>
      </c>
      <c r="AO15" s="4" t="s">
        <v>5</v>
      </c>
      <c r="AP15" s="4" t="s">
        <v>5</v>
      </c>
      <c r="AQ15" s="9" t="s">
        <v>5</v>
      </c>
      <c r="AR15" s="9" t="s">
        <v>5</v>
      </c>
      <c r="AS15" s="2" t="s">
        <v>5</v>
      </c>
      <c r="AT15" s="4">
        <v>289</v>
      </c>
      <c r="AU15" s="4">
        <v>28</v>
      </c>
      <c r="AV15" s="9">
        <f t="shared" si="25"/>
        <v>1129</v>
      </c>
      <c r="AW15" s="9">
        <f>AV15/1.22</f>
        <v>925.40983606557381</v>
      </c>
      <c r="AX15" s="2">
        <f t="shared" si="26"/>
        <v>6.4098360655738134</v>
      </c>
      <c r="AY15" s="8">
        <v>1189</v>
      </c>
      <c r="AZ15" s="4">
        <v>1179</v>
      </c>
      <c r="BA15" s="9">
        <f>AZ15/1.22</f>
        <v>966.39344262295083</v>
      </c>
      <c r="BB15" s="9">
        <f>BA15-H15</f>
        <v>46.393442622950829</v>
      </c>
      <c r="BC15" s="3">
        <f>AZ15/1.22</f>
        <v>966.39344262295083</v>
      </c>
      <c r="BD15" s="3">
        <f>BC15-I15</f>
        <v>47.393442622950829</v>
      </c>
      <c r="BE15" s="4">
        <v>289</v>
      </c>
      <c r="BF15" s="4">
        <v>28</v>
      </c>
      <c r="BG15" s="9">
        <f t="shared" si="7"/>
        <v>1129</v>
      </c>
      <c r="BH15" s="44">
        <f t="shared" si="18"/>
        <v>0</v>
      </c>
      <c r="BI15" s="9">
        <f t="shared" si="19"/>
        <v>925.40983606557381</v>
      </c>
      <c r="BJ15" s="4">
        <v>409</v>
      </c>
      <c r="BK15" s="4">
        <v>24</v>
      </c>
      <c r="BL15" s="9">
        <f t="shared" si="10"/>
        <v>1129</v>
      </c>
      <c r="BM15" s="44">
        <f t="shared" si="20"/>
        <v>0</v>
      </c>
      <c r="BN15" s="9">
        <f t="shared" si="21"/>
        <v>925.40983606557381</v>
      </c>
      <c r="BO15" s="57">
        <f t="shared" si="13"/>
        <v>6.4098360655738134</v>
      </c>
    </row>
    <row r="16" spans="1:70" s="5" customFormat="1" ht="12.75" customHeight="1" x14ac:dyDescent="0.2">
      <c r="A16" s="18"/>
      <c r="B16" s="18" t="s">
        <v>73</v>
      </c>
      <c r="C16" s="10">
        <v>6213036</v>
      </c>
      <c r="D16" s="35" t="s">
        <v>94</v>
      </c>
      <c r="E16" s="10" t="s">
        <v>13</v>
      </c>
      <c r="F16" s="10" t="s">
        <v>15</v>
      </c>
      <c r="G16" s="11">
        <v>1409</v>
      </c>
      <c r="H16" s="11">
        <v>1090</v>
      </c>
      <c r="I16" s="11">
        <v>1089</v>
      </c>
      <c r="J16" s="40">
        <f t="shared" si="22"/>
        <v>5.7075940383250583E-2</v>
      </c>
      <c r="K16" s="11">
        <v>30</v>
      </c>
      <c r="L16" s="23"/>
      <c r="M16" s="28">
        <v>1399</v>
      </c>
      <c r="N16" s="9">
        <f t="shared" si="16"/>
        <v>1146.7213114754099</v>
      </c>
      <c r="O16" s="9">
        <f>N16-H16</f>
        <v>56.721311475409948</v>
      </c>
      <c r="P16" s="3">
        <f t="shared" si="23"/>
        <v>1146.7213114754099</v>
      </c>
      <c r="Q16" s="3">
        <f>P16-I16</f>
        <v>57.721311475409948</v>
      </c>
      <c r="R16" s="4" t="s">
        <v>5</v>
      </c>
      <c r="S16" s="4" t="s">
        <v>5</v>
      </c>
      <c r="T16" s="4" t="s">
        <v>5</v>
      </c>
      <c r="U16" s="3" t="s">
        <v>5</v>
      </c>
      <c r="V16" s="3" t="s">
        <v>5</v>
      </c>
      <c r="W16" s="4">
        <v>379</v>
      </c>
      <c r="X16" s="4">
        <v>32</v>
      </c>
      <c r="Y16" s="9">
        <f t="shared" si="3"/>
        <v>1339</v>
      </c>
      <c r="Z16" s="9">
        <f t="shared" si="17"/>
        <v>1097.5409836065573</v>
      </c>
      <c r="AA16" s="4">
        <v>499</v>
      </c>
      <c r="AB16" s="4">
        <v>28</v>
      </c>
      <c r="AC16" s="9">
        <f t="shared" si="4"/>
        <v>1339</v>
      </c>
      <c r="AD16" s="9">
        <f t="shared" si="24"/>
        <v>1097.5409836065573</v>
      </c>
      <c r="AE16" s="57">
        <f t="shared" si="6"/>
        <v>8.5409836065573472</v>
      </c>
      <c r="AF16" s="4" t="s">
        <v>5</v>
      </c>
      <c r="AG16" s="4" t="s">
        <v>5</v>
      </c>
      <c r="AH16" s="9" t="s">
        <v>5</v>
      </c>
      <c r="AI16" s="9" t="s">
        <v>5</v>
      </c>
      <c r="AJ16" s="4" t="s">
        <v>5</v>
      </c>
      <c r="AK16" s="4" t="s">
        <v>5</v>
      </c>
      <c r="AL16" s="9" t="s">
        <v>5</v>
      </c>
      <c r="AM16" s="9" t="s">
        <v>5</v>
      </c>
      <c r="AN16" s="2" t="s">
        <v>5</v>
      </c>
      <c r="AO16" s="4" t="s">
        <v>5</v>
      </c>
      <c r="AP16" s="4" t="s">
        <v>5</v>
      </c>
      <c r="AQ16" s="9" t="s">
        <v>5</v>
      </c>
      <c r="AR16" s="9" t="s">
        <v>5</v>
      </c>
      <c r="AS16" s="2" t="s">
        <v>5</v>
      </c>
      <c r="AT16" s="4">
        <v>379</v>
      </c>
      <c r="AU16" s="4">
        <v>32</v>
      </c>
      <c r="AV16" s="9">
        <f t="shared" si="25"/>
        <v>1339</v>
      </c>
      <c r="AW16" s="9">
        <f>AV16/1.22</f>
        <v>1097.5409836065573</v>
      </c>
      <c r="AX16" s="2">
        <f t="shared" si="26"/>
        <v>8.5409836065573472</v>
      </c>
      <c r="AY16" s="8">
        <v>1409</v>
      </c>
      <c r="AZ16" s="4">
        <v>1399</v>
      </c>
      <c r="BA16" s="9">
        <f>AZ16/1.22</f>
        <v>1146.7213114754099</v>
      </c>
      <c r="BB16" s="9">
        <f>BA16-H16</f>
        <v>56.721311475409948</v>
      </c>
      <c r="BC16" s="3">
        <f>AZ16/1.22</f>
        <v>1146.7213114754099</v>
      </c>
      <c r="BD16" s="3">
        <f>BC16-I16</f>
        <v>57.721311475409948</v>
      </c>
      <c r="BE16" s="4">
        <v>379</v>
      </c>
      <c r="BF16" s="4">
        <v>32</v>
      </c>
      <c r="BG16" s="9">
        <f t="shared" si="7"/>
        <v>1339</v>
      </c>
      <c r="BH16" s="44">
        <f t="shared" si="18"/>
        <v>0</v>
      </c>
      <c r="BI16" s="9">
        <f t="shared" si="19"/>
        <v>1097.5409836065573</v>
      </c>
      <c r="BJ16" s="4">
        <v>499</v>
      </c>
      <c r="BK16" s="4">
        <v>28</v>
      </c>
      <c r="BL16" s="9">
        <f t="shared" si="10"/>
        <v>1339</v>
      </c>
      <c r="BM16" s="44">
        <f t="shared" si="20"/>
        <v>0</v>
      </c>
      <c r="BN16" s="9">
        <f t="shared" si="21"/>
        <v>1097.5409836065573</v>
      </c>
      <c r="BO16" s="57">
        <f t="shared" si="13"/>
        <v>8.5409836065573472</v>
      </c>
    </row>
    <row r="17" spans="1:67" s="31" customFormat="1" ht="12.75" customHeight="1" x14ac:dyDescent="0.2">
      <c r="A17" s="18"/>
      <c r="B17" s="18" t="s">
        <v>73</v>
      </c>
      <c r="C17" s="10">
        <v>6213020</v>
      </c>
      <c r="D17" s="10" t="s">
        <v>23</v>
      </c>
      <c r="E17" s="10" t="s">
        <v>13</v>
      </c>
      <c r="F17" s="10" t="s">
        <v>15</v>
      </c>
      <c r="G17" s="11">
        <v>459</v>
      </c>
      <c r="H17" s="11">
        <v>560</v>
      </c>
      <c r="I17" s="11">
        <v>648</v>
      </c>
      <c r="J17" s="40" t="s">
        <v>5</v>
      </c>
      <c r="K17" s="11">
        <v>24</v>
      </c>
      <c r="L17" s="29"/>
      <c r="M17" s="3">
        <v>459</v>
      </c>
      <c r="N17" s="9">
        <f t="shared" si="16"/>
        <v>376.22950819672133</v>
      </c>
      <c r="O17" s="9">
        <f>N17-H17</f>
        <v>-183.77049180327867</v>
      </c>
      <c r="P17" s="3">
        <f t="shared" si="23"/>
        <v>376.22950819672133</v>
      </c>
      <c r="Q17" s="3">
        <f>P17-I17</f>
        <v>-271.77049180327867</v>
      </c>
      <c r="R17" s="4" t="s">
        <v>5</v>
      </c>
      <c r="S17" s="4" t="s">
        <v>5</v>
      </c>
      <c r="T17" s="4" t="s">
        <v>5</v>
      </c>
      <c r="U17" s="3" t="s">
        <v>5</v>
      </c>
      <c r="V17" s="3" t="s">
        <v>5</v>
      </c>
      <c r="W17" s="4">
        <v>99</v>
      </c>
      <c r="X17" s="4">
        <v>15</v>
      </c>
      <c r="Y17" s="9">
        <f t="shared" si="3"/>
        <v>459</v>
      </c>
      <c r="Z17" s="9">
        <f t="shared" si="17"/>
        <v>376.22950819672133</v>
      </c>
      <c r="AA17" s="4">
        <v>99</v>
      </c>
      <c r="AB17" s="4">
        <v>15</v>
      </c>
      <c r="AC17" s="9">
        <f t="shared" si="4"/>
        <v>459</v>
      </c>
      <c r="AD17" s="9">
        <f t="shared" si="24"/>
        <v>376.22950819672133</v>
      </c>
      <c r="AE17" s="57">
        <f t="shared" si="6"/>
        <v>-271.77049180327867</v>
      </c>
      <c r="AF17" s="4" t="s">
        <v>5</v>
      </c>
      <c r="AG17" s="4" t="s">
        <v>5</v>
      </c>
      <c r="AH17" s="9" t="s">
        <v>5</v>
      </c>
      <c r="AI17" s="9" t="s">
        <v>5</v>
      </c>
      <c r="AJ17" s="4" t="s">
        <v>5</v>
      </c>
      <c r="AK17" s="4" t="s">
        <v>5</v>
      </c>
      <c r="AL17" s="9" t="s">
        <v>5</v>
      </c>
      <c r="AM17" s="12" t="s">
        <v>5</v>
      </c>
      <c r="AN17" s="2" t="s">
        <v>5</v>
      </c>
      <c r="AO17" s="4" t="s">
        <v>5</v>
      </c>
      <c r="AP17" s="4" t="s">
        <v>5</v>
      </c>
      <c r="AQ17" s="9" t="s">
        <v>5</v>
      </c>
      <c r="AR17" s="4" t="s">
        <v>5</v>
      </c>
      <c r="AS17" s="2" t="s">
        <v>5</v>
      </c>
      <c r="AT17" s="4">
        <v>99</v>
      </c>
      <c r="AU17" s="4">
        <v>17</v>
      </c>
      <c r="AV17" s="9">
        <f t="shared" si="25"/>
        <v>507</v>
      </c>
      <c r="AW17" s="9">
        <f>(AT17+(AU17*K17))/1.22</f>
        <v>415.57377049180332</v>
      </c>
      <c r="AX17" s="2">
        <f t="shared" si="26"/>
        <v>-232.42622950819668</v>
      </c>
      <c r="AY17" s="2" t="s">
        <v>5</v>
      </c>
      <c r="AZ17" s="8" t="s">
        <v>5</v>
      </c>
      <c r="BA17" s="8" t="s">
        <v>5</v>
      </c>
      <c r="BB17" s="8" t="s">
        <v>5</v>
      </c>
      <c r="BC17" s="8" t="s">
        <v>5</v>
      </c>
      <c r="BD17" s="8" t="s">
        <v>5</v>
      </c>
      <c r="BE17" s="8">
        <v>99</v>
      </c>
      <c r="BF17" s="8">
        <v>15</v>
      </c>
      <c r="BG17" s="8">
        <f t="shared" si="7"/>
        <v>459</v>
      </c>
      <c r="BH17" s="43">
        <f t="shared" si="18"/>
        <v>0</v>
      </c>
      <c r="BI17" s="8">
        <f t="shared" si="19"/>
        <v>376.22950819672133</v>
      </c>
      <c r="BJ17" s="8">
        <v>99</v>
      </c>
      <c r="BK17" s="8">
        <v>15</v>
      </c>
      <c r="BL17" s="8">
        <f t="shared" si="10"/>
        <v>459</v>
      </c>
      <c r="BM17" s="43">
        <f t="shared" si="20"/>
        <v>0</v>
      </c>
      <c r="BN17" s="8">
        <f t="shared" si="21"/>
        <v>376.22950819672133</v>
      </c>
      <c r="BO17" s="57">
        <f t="shared" si="13"/>
        <v>-271.77049180327867</v>
      </c>
    </row>
    <row r="18" spans="1:67" s="5" customFormat="1" ht="12.75" customHeight="1" x14ac:dyDescent="0.2">
      <c r="A18" s="21"/>
      <c r="B18" s="18" t="s">
        <v>73</v>
      </c>
      <c r="C18" s="10">
        <v>6213019</v>
      </c>
      <c r="D18" s="10" t="s">
        <v>21</v>
      </c>
      <c r="E18" s="10" t="s">
        <v>13</v>
      </c>
      <c r="F18" s="10" t="s">
        <v>15</v>
      </c>
      <c r="G18" s="3">
        <v>459</v>
      </c>
      <c r="H18" s="11">
        <v>560</v>
      </c>
      <c r="I18" s="11">
        <v>648</v>
      </c>
      <c r="J18" s="40" t="s">
        <v>5</v>
      </c>
      <c r="K18" s="11">
        <v>24</v>
      </c>
      <c r="L18" s="34"/>
      <c r="M18" s="3">
        <v>459</v>
      </c>
      <c r="N18" s="9">
        <f t="shared" si="16"/>
        <v>376.22950819672133</v>
      </c>
      <c r="O18" s="9">
        <f>N18-H18</f>
        <v>-183.77049180327867</v>
      </c>
      <c r="P18" s="3">
        <f t="shared" si="23"/>
        <v>376.22950819672133</v>
      </c>
      <c r="Q18" s="3">
        <f>P18-I18</f>
        <v>-271.77049180327867</v>
      </c>
      <c r="R18" s="4" t="s">
        <v>5</v>
      </c>
      <c r="S18" s="4" t="s">
        <v>5</v>
      </c>
      <c r="T18" s="4" t="s">
        <v>5</v>
      </c>
      <c r="U18" s="3" t="s">
        <v>5</v>
      </c>
      <c r="V18" s="3" t="s">
        <v>5</v>
      </c>
      <c r="W18" s="4">
        <v>99</v>
      </c>
      <c r="X18" s="4">
        <v>15</v>
      </c>
      <c r="Y18" s="9">
        <f t="shared" si="3"/>
        <v>459</v>
      </c>
      <c r="Z18" s="9">
        <f t="shared" si="17"/>
        <v>376.22950819672133</v>
      </c>
      <c r="AA18" s="4">
        <v>99</v>
      </c>
      <c r="AB18" s="4">
        <v>15</v>
      </c>
      <c r="AC18" s="9">
        <f t="shared" si="4"/>
        <v>459</v>
      </c>
      <c r="AD18" s="9">
        <f t="shared" si="24"/>
        <v>376.22950819672133</v>
      </c>
      <c r="AE18" s="57">
        <f t="shared" si="6"/>
        <v>-271.77049180327867</v>
      </c>
      <c r="AF18" s="4" t="s">
        <v>5</v>
      </c>
      <c r="AG18" s="4" t="s">
        <v>5</v>
      </c>
      <c r="AH18" s="9" t="s">
        <v>5</v>
      </c>
      <c r="AI18" s="9" t="s">
        <v>5</v>
      </c>
      <c r="AJ18" s="4" t="s">
        <v>5</v>
      </c>
      <c r="AK18" s="4" t="s">
        <v>5</v>
      </c>
      <c r="AL18" s="9" t="s">
        <v>5</v>
      </c>
      <c r="AM18" s="12" t="s">
        <v>5</v>
      </c>
      <c r="AN18" s="2" t="s">
        <v>5</v>
      </c>
      <c r="AO18" s="4" t="s">
        <v>5</v>
      </c>
      <c r="AP18" s="4" t="s">
        <v>5</v>
      </c>
      <c r="AQ18" s="9" t="s">
        <v>5</v>
      </c>
      <c r="AR18" s="4" t="s">
        <v>5</v>
      </c>
      <c r="AS18" s="2" t="s">
        <v>5</v>
      </c>
      <c r="AT18" s="4">
        <v>99</v>
      </c>
      <c r="AU18" s="4">
        <v>17</v>
      </c>
      <c r="AV18" s="9">
        <f t="shared" si="25"/>
        <v>507</v>
      </c>
      <c r="AW18" s="9">
        <f>(AT18+(AU18*K18))/1.22</f>
        <v>415.57377049180332</v>
      </c>
      <c r="AX18" s="2">
        <f t="shared" si="26"/>
        <v>-232.42622950819668</v>
      </c>
      <c r="AY18" s="2" t="s">
        <v>5</v>
      </c>
      <c r="AZ18" s="8" t="s">
        <v>5</v>
      </c>
      <c r="BA18" s="8" t="s">
        <v>5</v>
      </c>
      <c r="BB18" s="8" t="s">
        <v>5</v>
      </c>
      <c r="BC18" s="8" t="s">
        <v>5</v>
      </c>
      <c r="BD18" s="8" t="s">
        <v>5</v>
      </c>
      <c r="BE18" s="8">
        <v>99</v>
      </c>
      <c r="BF18" s="8">
        <v>15</v>
      </c>
      <c r="BG18" s="8">
        <f t="shared" si="7"/>
        <v>459</v>
      </c>
      <c r="BH18" s="43">
        <f t="shared" si="18"/>
        <v>0</v>
      </c>
      <c r="BI18" s="8">
        <f t="shared" si="19"/>
        <v>376.22950819672133</v>
      </c>
      <c r="BJ18" s="8">
        <v>99</v>
      </c>
      <c r="BK18" s="8">
        <v>15</v>
      </c>
      <c r="BL18" s="8">
        <f t="shared" si="10"/>
        <v>459</v>
      </c>
      <c r="BM18" s="43">
        <f t="shared" si="20"/>
        <v>0</v>
      </c>
      <c r="BN18" s="8">
        <f t="shared" si="21"/>
        <v>376.22950819672133</v>
      </c>
      <c r="BO18" s="57">
        <f t="shared" si="13"/>
        <v>-271.77049180327867</v>
      </c>
    </row>
    <row r="19" spans="1:67" s="5" customFormat="1" ht="12.75" customHeight="1" x14ac:dyDescent="0.2">
      <c r="A19" s="10"/>
      <c r="B19" s="10" t="s">
        <v>73</v>
      </c>
      <c r="C19" s="10">
        <v>6213031</v>
      </c>
      <c r="D19" s="35" t="s">
        <v>71</v>
      </c>
      <c r="E19" s="10" t="s">
        <v>12</v>
      </c>
      <c r="F19" s="10" t="s">
        <v>15</v>
      </c>
      <c r="G19" s="20">
        <v>549</v>
      </c>
      <c r="H19" s="23">
        <v>410</v>
      </c>
      <c r="I19" s="23">
        <v>424</v>
      </c>
      <c r="J19" s="40">
        <f t="shared" si="22"/>
        <v>5.7777777777777775E-2</v>
      </c>
      <c r="K19" s="20">
        <v>30</v>
      </c>
      <c r="L19" s="29"/>
      <c r="M19" s="4">
        <v>519</v>
      </c>
      <c r="N19" s="9">
        <f t="shared" si="16"/>
        <v>425.40983606557376</v>
      </c>
      <c r="O19" s="9">
        <f>N19-H19</f>
        <v>15.409836065573757</v>
      </c>
      <c r="P19" s="16">
        <f t="shared" si="23"/>
        <v>425.40983606557376</v>
      </c>
      <c r="Q19" s="16">
        <f>P19-I19</f>
        <v>1.4098360655737565</v>
      </c>
      <c r="R19" s="4" t="s">
        <v>5</v>
      </c>
      <c r="S19" s="4" t="s">
        <v>5</v>
      </c>
      <c r="T19" s="4" t="s">
        <v>5</v>
      </c>
      <c r="U19" s="3" t="s">
        <v>5</v>
      </c>
      <c r="V19" s="3" t="s">
        <v>5</v>
      </c>
      <c r="W19" s="4">
        <v>119</v>
      </c>
      <c r="X19" s="4">
        <v>13</v>
      </c>
      <c r="Y19" s="9">
        <f t="shared" si="3"/>
        <v>509</v>
      </c>
      <c r="Z19" s="9">
        <f t="shared" si="17"/>
        <v>417.21311475409834</v>
      </c>
      <c r="AA19" s="4">
        <v>249</v>
      </c>
      <c r="AB19" s="4">
        <v>9</v>
      </c>
      <c r="AC19" s="9">
        <f t="shared" si="4"/>
        <v>519</v>
      </c>
      <c r="AD19" s="9">
        <f t="shared" si="24"/>
        <v>425.40983606557376</v>
      </c>
      <c r="AE19" s="2">
        <f t="shared" si="6"/>
        <v>-2.6885245901639792</v>
      </c>
      <c r="AF19" s="4" t="s">
        <v>5</v>
      </c>
      <c r="AG19" s="4" t="s">
        <v>5</v>
      </c>
      <c r="AH19" s="9" t="s">
        <v>5</v>
      </c>
      <c r="AI19" s="9" t="s">
        <v>5</v>
      </c>
      <c r="AJ19" s="4" t="s">
        <v>5</v>
      </c>
      <c r="AK19" s="4" t="s">
        <v>5</v>
      </c>
      <c r="AL19" s="9" t="s">
        <v>5</v>
      </c>
      <c r="AM19" s="12" t="s">
        <v>5</v>
      </c>
      <c r="AN19" s="2" t="s">
        <v>5</v>
      </c>
      <c r="AO19" s="4" t="s">
        <v>5</v>
      </c>
      <c r="AP19" s="4" t="s">
        <v>5</v>
      </c>
      <c r="AQ19" s="9" t="s">
        <v>5</v>
      </c>
      <c r="AR19" s="9" t="s">
        <v>5</v>
      </c>
      <c r="AS19" s="2" t="s">
        <v>5</v>
      </c>
      <c r="AT19" s="4" t="s">
        <v>5</v>
      </c>
      <c r="AU19" s="4" t="s">
        <v>5</v>
      </c>
      <c r="AV19" s="4" t="s">
        <v>5</v>
      </c>
      <c r="AW19" s="4" t="s">
        <v>5</v>
      </c>
      <c r="AX19" s="4" t="s">
        <v>5</v>
      </c>
      <c r="AY19" s="8">
        <v>549</v>
      </c>
      <c r="AZ19" s="4">
        <v>519</v>
      </c>
      <c r="BA19" s="9">
        <f>AZ19/1.22</f>
        <v>425.40983606557376</v>
      </c>
      <c r="BB19" s="9">
        <f>BA19-H19</f>
        <v>15.409836065573757</v>
      </c>
      <c r="BC19" s="3">
        <f>AZ19/1.22</f>
        <v>425.40983606557376</v>
      </c>
      <c r="BD19" s="3">
        <f>BC19-I19</f>
        <v>1.4098360655737565</v>
      </c>
      <c r="BE19" s="4">
        <v>119</v>
      </c>
      <c r="BF19" s="4">
        <v>13</v>
      </c>
      <c r="BG19" s="9">
        <f t="shared" si="7"/>
        <v>509</v>
      </c>
      <c r="BH19" s="44">
        <f t="shared" si="18"/>
        <v>0</v>
      </c>
      <c r="BI19" s="9">
        <f t="shared" si="19"/>
        <v>417.21311475409834</v>
      </c>
      <c r="BJ19" s="4">
        <v>249</v>
      </c>
      <c r="BK19" s="4">
        <v>9</v>
      </c>
      <c r="BL19" s="9">
        <f t="shared" si="10"/>
        <v>519</v>
      </c>
      <c r="BM19" s="44">
        <f t="shared" si="20"/>
        <v>0</v>
      </c>
      <c r="BN19" s="9">
        <f t="shared" si="21"/>
        <v>425.40983606557376</v>
      </c>
      <c r="BO19" s="2">
        <f t="shared" si="13"/>
        <v>-2.6885245901639792</v>
      </c>
    </row>
    <row r="20" spans="1:67" s="5" customFormat="1" ht="12.75" customHeight="1" x14ac:dyDescent="0.2">
      <c r="A20" s="18"/>
      <c r="B20" s="18" t="s">
        <v>73</v>
      </c>
      <c r="C20" s="10">
        <v>6213021</v>
      </c>
      <c r="D20" s="10" t="s">
        <v>22</v>
      </c>
      <c r="E20" s="10" t="s">
        <v>13</v>
      </c>
      <c r="F20" s="10" t="s">
        <v>15</v>
      </c>
      <c r="G20" s="11">
        <v>699</v>
      </c>
      <c r="H20" s="11">
        <v>572</v>
      </c>
      <c r="I20" s="11">
        <v>919</v>
      </c>
      <c r="J20" s="40" t="s">
        <v>5</v>
      </c>
      <c r="K20" s="11">
        <v>30</v>
      </c>
      <c r="L20" s="29"/>
      <c r="M20" s="3">
        <v>559</v>
      </c>
      <c r="N20" s="9">
        <f t="shared" si="16"/>
        <v>458.19672131147541</v>
      </c>
      <c r="O20" s="9">
        <f>N20-H20</f>
        <v>-113.80327868852459</v>
      </c>
      <c r="P20" s="3">
        <f t="shared" si="23"/>
        <v>458.19672131147541</v>
      </c>
      <c r="Q20" s="3">
        <f>P20-I20</f>
        <v>-460.80327868852459</v>
      </c>
      <c r="R20" s="4" t="s">
        <v>5</v>
      </c>
      <c r="S20" s="4" t="s">
        <v>5</v>
      </c>
      <c r="T20" s="4" t="s">
        <v>5</v>
      </c>
      <c r="U20" s="3" t="s">
        <v>5</v>
      </c>
      <c r="V20" s="3" t="s">
        <v>5</v>
      </c>
      <c r="W20" s="4">
        <v>89</v>
      </c>
      <c r="X20" s="4">
        <v>15</v>
      </c>
      <c r="Y20" s="9">
        <f t="shared" si="3"/>
        <v>539</v>
      </c>
      <c r="Z20" s="9">
        <f t="shared" si="17"/>
        <v>441.80327868852459</v>
      </c>
      <c r="AA20" s="4">
        <v>89</v>
      </c>
      <c r="AB20" s="4">
        <v>15</v>
      </c>
      <c r="AC20" s="9">
        <f t="shared" si="4"/>
        <v>539</v>
      </c>
      <c r="AD20" s="9">
        <f t="shared" si="24"/>
        <v>441.80327868852459</v>
      </c>
      <c r="AE20" s="57">
        <f t="shared" si="6"/>
        <v>-477.19672131147541</v>
      </c>
      <c r="AF20" s="4" t="s">
        <v>5</v>
      </c>
      <c r="AG20" s="27" t="s">
        <v>5</v>
      </c>
      <c r="AH20" s="9" t="s">
        <v>5</v>
      </c>
      <c r="AI20" s="9" t="s">
        <v>5</v>
      </c>
      <c r="AJ20" s="4" t="s">
        <v>5</v>
      </c>
      <c r="AK20" s="4" t="s">
        <v>5</v>
      </c>
      <c r="AL20" s="9" t="s">
        <v>5</v>
      </c>
      <c r="AM20" s="12" t="s">
        <v>5</v>
      </c>
      <c r="AN20" s="2" t="s">
        <v>5</v>
      </c>
      <c r="AO20" s="4" t="s">
        <v>5</v>
      </c>
      <c r="AP20" s="4" t="s">
        <v>5</v>
      </c>
      <c r="AQ20" s="9" t="s">
        <v>5</v>
      </c>
      <c r="AR20" s="4" t="s">
        <v>5</v>
      </c>
      <c r="AS20" s="2" t="s">
        <v>5</v>
      </c>
      <c r="AT20" s="4">
        <v>199</v>
      </c>
      <c r="AU20" s="4">
        <v>17</v>
      </c>
      <c r="AV20" s="9">
        <f>AT20+(AU20*K20)</f>
        <v>709</v>
      </c>
      <c r="AW20" s="9">
        <f>(AT20+(AU20*K20))/1.22</f>
        <v>581.14754098360652</v>
      </c>
      <c r="AX20" s="2">
        <f>AW20-I20</f>
        <v>-337.85245901639348</v>
      </c>
      <c r="AY20" s="2" t="s">
        <v>5</v>
      </c>
      <c r="AZ20" s="8" t="s">
        <v>5</v>
      </c>
      <c r="BA20" s="8" t="s">
        <v>5</v>
      </c>
      <c r="BB20" s="8" t="s">
        <v>5</v>
      </c>
      <c r="BC20" s="8" t="s">
        <v>5</v>
      </c>
      <c r="BD20" s="8" t="s">
        <v>5</v>
      </c>
      <c r="BE20" s="4">
        <v>89</v>
      </c>
      <c r="BF20" s="4">
        <v>12</v>
      </c>
      <c r="BG20" s="8">
        <f t="shared" si="7"/>
        <v>449</v>
      </c>
      <c r="BH20" s="43">
        <f t="shared" si="18"/>
        <v>-0.20044543429844097</v>
      </c>
      <c r="BI20" s="8">
        <f t="shared" si="19"/>
        <v>368.03278688524591</v>
      </c>
      <c r="BJ20" s="8">
        <v>89</v>
      </c>
      <c r="BK20" s="8">
        <v>12</v>
      </c>
      <c r="BL20" s="8">
        <f t="shared" si="10"/>
        <v>449</v>
      </c>
      <c r="BM20" s="43">
        <f t="shared" si="20"/>
        <v>-0.20044543429844097</v>
      </c>
      <c r="BN20" s="8">
        <f t="shared" si="21"/>
        <v>368.03278688524591</v>
      </c>
      <c r="BO20" s="57">
        <f t="shared" si="13"/>
        <v>-550.96721311475403</v>
      </c>
    </row>
    <row r="21" spans="1:67" s="5" customFormat="1" ht="12.75" customHeight="1" x14ac:dyDescent="0.2">
      <c r="A21" s="18"/>
      <c r="B21" s="18" t="s">
        <v>73</v>
      </c>
      <c r="C21" s="10">
        <v>6213026</v>
      </c>
      <c r="D21" s="10" t="s">
        <v>47</v>
      </c>
      <c r="E21" s="10" t="s">
        <v>13</v>
      </c>
      <c r="F21" s="10" t="s">
        <v>15</v>
      </c>
      <c r="G21" s="23">
        <v>699</v>
      </c>
      <c r="H21" s="23">
        <v>595</v>
      </c>
      <c r="I21" s="23">
        <v>571</v>
      </c>
      <c r="J21" s="40" t="s">
        <v>5</v>
      </c>
      <c r="K21" s="23">
        <v>30</v>
      </c>
      <c r="L21" s="29"/>
      <c r="M21" s="3">
        <v>529</v>
      </c>
      <c r="N21" s="9">
        <f t="shared" si="16"/>
        <v>433.60655737704917</v>
      </c>
      <c r="O21" s="9">
        <f>N21-H21</f>
        <v>-161.39344262295083</v>
      </c>
      <c r="P21" s="3">
        <f t="shared" si="23"/>
        <v>433.60655737704917</v>
      </c>
      <c r="Q21" s="3">
        <f>P21-I21</f>
        <v>-137.39344262295083</v>
      </c>
      <c r="R21" s="4" t="s">
        <v>5</v>
      </c>
      <c r="S21" s="4" t="s">
        <v>5</v>
      </c>
      <c r="T21" s="4" t="s">
        <v>5</v>
      </c>
      <c r="U21" s="3" t="s">
        <v>5</v>
      </c>
      <c r="V21" s="3" t="s">
        <v>5</v>
      </c>
      <c r="W21" s="4">
        <v>59</v>
      </c>
      <c r="X21" s="4">
        <v>14</v>
      </c>
      <c r="Y21" s="9">
        <f t="shared" si="3"/>
        <v>479</v>
      </c>
      <c r="Z21" s="9">
        <f t="shared" si="17"/>
        <v>392.62295081967216</v>
      </c>
      <c r="AA21" s="4">
        <v>59</v>
      </c>
      <c r="AB21" s="4">
        <v>14</v>
      </c>
      <c r="AC21" s="9">
        <f t="shared" si="4"/>
        <v>479</v>
      </c>
      <c r="AD21" s="9">
        <f t="shared" si="24"/>
        <v>392.62295081967216</v>
      </c>
      <c r="AE21" s="57">
        <f t="shared" si="6"/>
        <v>-178.37704918032784</v>
      </c>
      <c r="AF21" s="4" t="s">
        <v>5</v>
      </c>
      <c r="AG21" s="4" t="s">
        <v>5</v>
      </c>
      <c r="AH21" s="9" t="s">
        <v>5</v>
      </c>
      <c r="AI21" s="9" t="s">
        <v>5</v>
      </c>
      <c r="AJ21" s="4" t="s">
        <v>5</v>
      </c>
      <c r="AK21" s="4" t="s">
        <v>5</v>
      </c>
      <c r="AL21" s="9" t="s">
        <v>5</v>
      </c>
      <c r="AM21" s="12" t="s">
        <v>5</v>
      </c>
      <c r="AN21" s="2" t="s">
        <v>5</v>
      </c>
      <c r="AO21" s="4" t="s">
        <v>5</v>
      </c>
      <c r="AP21" s="4" t="s">
        <v>5</v>
      </c>
      <c r="AQ21" s="9" t="s">
        <v>5</v>
      </c>
      <c r="AR21" s="4" t="s">
        <v>5</v>
      </c>
      <c r="AS21" s="2" t="s">
        <v>5</v>
      </c>
      <c r="AT21" s="4">
        <v>169</v>
      </c>
      <c r="AU21" s="4">
        <v>18</v>
      </c>
      <c r="AV21" s="9">
        <f>AT21+(AU21*K21)</f>
        <v>709</v>
      </c>
      <c r="AW21" s="9">
        <f>(AT21+(AU21*K21))/1.22</f>
        <v>581.14754098360652</v>
      </c>
      <c r="AX21" s="2">
        <v>1.0983606557376788</v>
      </c>
      <c r="AY21" s="2">
        <f>G21</f>
        <v>699</v>
      </c>
      <c r="AZ21" s="8" t="s">
        <v>5</v>
      </c>
      <c r="BA21" s="8" t="s">
        <v>5</v>
      </c>
      <c r="BB21" s="8" t="s">
        <v>5</v>
      </c>
      <c r="BC21" s="8" t="s">
        <v>5</v>
      </c>
      <c r="BD21" s="8" t="s">
        <v>5</v>
      </c>
      <c r="BE21" s="4">
        <v>59</v>
      </c>
      <c r="BF21" s="4">
        <v>11</v>
      </c>
      <c r="BG21" s="8">
        <f t="shared" si="7"/>
        <v>389</v>
      </c>
      <c r="BH21" s="43">
        <f t="shared" si="18"/>
        <v>-0.23136246786632392</v>
      </c>
      <c r="BI21" s="8">
        <f t="shared" si="19"/>
        <v>318.85245901639342</v>
      </c>
      <c r="BJ21" s="4">
        <v>59</v>
      </c>
      <c r="BK21" s="4">
        <v>11</v>
      </c>
      <c r="BL21" s="8">
        <f t="shared" si="10"/>
        <v>389</v>
      </c>
      <c r="BM21" s="43">
        <f t="shared" si="20"/>
        <v>-0.23136246786632392</v>
      </c>
      <c r="BN21" s="8">
        <f t="shared" si="21"/>
        <v>318.85245901639342</v>
      </c>
      <c r="BO21" s="57">
        <f t="shared" si="13"/>
        <v>-252.14754098360658</v>
      </c>
    </row>
    <row r="22" spans="1:67" s="5" customFormat="1" ht="12.75" customHeight="1" x14ac:dyDescent="0.2">
      <c r="A22" s="18"/>
      <c r="B22" s="18" t="s">
        <v>73</v>
      </c>
      <c r="C22" s="10">
        <v>6213024</v>
      </c>
      <c r="D22" s="10" t="s">
        <v>37</v>
      </c>
      <c r="E22" s="10" t="s">
        <v>13</v>
      </c>
      <c r="F22" s="7" t="s">
        <v>15</v>
      </c>
      <c r="G22" s="11">
        <v>799</v>
      </c>
      <c r="H22" s="11">
        <v>856</v>
      </c>
      <c r="I22" s="11">
        <v>826</v>
      </c>
      <c r="J22" s="40" t="s">
        <v>5</v>
      </c>
      <c r="K22" s="11">
        <v>30</v>
      </c>
      <c r="L22" s="29"/>
      <c r="M22" s="3">
        <v>629</v>
      </c>
      <c r="N22" s="9">
        <f t="shared" si="16"/>
        <v>515.57377049180332</v>
      </c>
      <c r="O22" s="9">
        <f>N22-H22</f>
        <v>-340.42622950819668</v>
      </c>
      <c r="P22" s="3">
        <f t="shared" si="23"/>
        <v>515.57377049180332</v>
      </c>
      <c r="Q22" s="3">
        <f>P22-I22</f>
        <v>-310.42622950819668</v>
      </c>
      <c r="R22" s="4" t="s">
        <v>5</v>
      </c>
      <c r="S22" s="4" t="s">
        <v>5</v>
      </c>
      <c r="T22" s="4" t="s">
        <v>5</v>
      </c>
      <c r="U22" s="3" t="s">
        <v>5</v>
      </c>
      <c r="V22" s="3" t="s">
        <v>5</v>
      </c>
      <c r="W22" s="4">
        <v>129</v>
      </c>
      <c r="X22" s="4">
        <v>17</v>
      </c>
      <c r="Y22" s="9">
        <f t="shared" si="3"/>
        <v>639</v>
      </c>
      <c r="Z22" s="9">
        <f t="shared" si="17"/>
        <v>523.77049180327867</v>
      </c>
      <c r="AA22" s="4">
        <v>249</v>
      </c>
      <c r="AB22" s="4">
        <v>13</v>
      </c>
      <c r="AC22" s="9">
        <f t="shared" si="4"/>
        <v>639</v>
      </c>
      <c r="AD22" s="9">
        <f t="shared" si="24"/>
        <v>523.77049180327867</v>
      </c>
      <c r="AE22" s="57">
        <f t="shared" si="6"/>
        <v>-302.22950819672133</v>
      </c>
      <c r="AF22" s="4" t="s">
        <v>5</v>
      </c>
      <c r="AG22" s="4" t="s">
        <v>5</v>
      </c>
      <c r="AH22" s="9" t="s">
        <v>5</v>
      </c>
      <c r="AI22" s="9" t="s">
        <v>5</v>
      </c>
      <c r="AJ22" s="4" t="s">
        <v>5</v>
      </c>
      <c r="AK22" s="4" t="s">
        <v>5</v>
      </c>
      <c r="AL22" s="9" t="s">
        <v>5</v>
      </c>
      <c r="AM22" s="12" t="s">
        <v>5</v>
      </c>
      <c r="AN22" s="2" t="s">
        <v>5</v>
      </c>
      <c r="AO22" s="4" t="s">
        <v>5</v>
      </c>
      <c r="AP22" s="4" t="s">
        <v>5</v>
      </c>
      <c r="AQ22" s="9" t="s">
        <v>5</v>
      </c>
      <c r="AR22" s="4" t="s">
        <v>5</v>
      </c>
      <c r="AS22" s="2" t="s">
        <v>5</v>
      </c>
      <c r="AT22" s="4">
        <v>269</v>
      </c>
      <c r="AU22" s="4">
        <v>23</v>
      </c>
      <c r="AV22" s="9">
        <f>AT22+(AU22*K22)</f>
        <v>959</v>
      </c>
      <c r="AW22" s="9">
        <f>(AT22+(AU22*K22))/1.22</f>
        <v>786.06557377049182</v>
      </c>
      <c r="AX22" s="2">
        <f>AW22-I22</f>
        <v>-39.934426229508176</v>
      </c>
      <c r="AY22" s="2" t="s">
        <v>5</v>
      </c>
      <c r="AZ22" s="8" t="s">
        <v>5</v>
      </c>
      <c r="BA22" s="8" t="s">
        <v>5</v>
      </c>
      <c r="BB22" s="8" t="s">
        <v>5</v>
      </c>
      <c r="BC22" s="8" t="s">
        <v>5</v>
      </c>
      <c r="BD22" s="8" t="s">
        <v>5</v>
      </c>
      <c r="BE22" s="4">
        <v>89</v>
      </c>
      <c r="BF22" s="4">
        <v>15</v>
      </c>
      <c r="BG22" s="8">
        <f t="shared" si="7"/>
        <v>539</v>
      </c>
      <c r="BH22" s="43">
        <f t="shared" si="18"/>
        <v>-0.18552875695732837</v>
      </c>
      <c r="BI22" s="8">
        <f t="shared" si="19"/>
        <v>441.80327868852459</v>
      </c>
      <c r="BJ22" s="4">
        <v>209</v>
      </c>
      <c r="BK22" s="4">
        <v>11</v>
      </c>
      <c r="BL22" s="8">
        <f t="shared" si="10"/>
        <v>539</v>
      </c>
      <c r="BM22" s="43">
        <f t="shared" si="20"/>
        <v>-0.18552875695732837</v>
      </c>
      <c r="BN22" s="8">
        <f t="shared" si="21"/>
        <v>441.80327868852459</v>
      </c>
      <c r="BO22" s="57">
        <f t="shared" si="13"/>
        <v>-384.19672131147541</v>
      </c>
    </row>
    <row r="23" spans="1:67" s="5" customFormat="1" ht="12.75" customHeight="1" x14ac:dyDescent="0.2">
      <c r="A23" s="18"/>
      <c r="B23" s="18" t="s">
        <v>73</v>
      </c>
      <c r="C23" s="10">
        <v>6213025</v>
      </c>
      <c r="D23" s="10" t="s">
        <v>38</v>
      </c>
      <c r="E23" s="10" t="s">
        <v>13</v>
      </c>
      <c r="F23" s="7" t="s">
        <v>15</v>
      </c>
      <c r="G23" s="11">
        <v>999</v>
      </c>
      <c r="H23" s="11">
        <v>650</v>
      </c>
      <c r="I23" s="11">
        <v>1127</v>
      </c>
      <c r="J23" s="40" t="s">
        <v>5</v>
      </c>
      <c r="K23" s="11">
        <v>30</v>
      </c>
      <c r="L23" s="29"/>
      <c r="M23" s="3">
        <v>819</v>
      </c>
      <c r="N23" s="9">
        <f t="shared" si="16"/>
        <v>671.31147540983613</v>
      </c>
      <c r="O23" s="9">
        <f>N23-H23</f>
        <v>21.311475409836135</v>
      </c>
      <c r="P23" s="3">
        <f t="shared" si="23"/>
        <v>671.31147540983613</v>
      </c>
      <c r="Q23" s="3">
        <f>P23-I23</f>
        <v>-455.68852459016387</v>
      </c>
      <c r="R23" s="4" t="s">
        <v>5</v>
      </c>
      <c r="S23" s="4" t="s">
        <v>5</v>
      </c>
      <c r="T23" s="4" t="s">
        <v>5</v>
      </c>
      <c r="U23" s="3" t="s">
        <v>5</v>
      </c>
      <c r="V23" s="3" t="s">
        <v>5</v>
      </c>
      <c r="W23" s="4">
        <v>159</v>
      </c>
      <c r="X23" s="4">
        <v>22</v>
      </c>
      <c r="Y23" s="9">
        <f t="shared" si="3"/>
        <v>819</v>
      </c>
      <c r="Z23" s="9">
        <f t="shared" si="17"/>
        <v>671.31147540983613</v>
      </c>
      <c r="AA23" s="4">
        <v>279</v>
      </c>
      <c r="AB23" s="4">
        <v>18</v>
      </c>
      <c r="AC23" s="9">
        <f t="shared" si="4"/>
        <v>819</v>
      </c>
      <c r="AD23" s="9">
        <f t="shared" si="24"/>
        <v>671.31147540983613</v>
      </c>
      <c r="AE23" s="57">
        <f t="shared" si="6"/>
        <v>-455.68852459016387</v>
      </c>
      <c r="AF23" s="4" t="s">
        <v>5</v>
      </c>
      <c r="AG23" s="4" t="s">
        <v>5</v>
      </c>
      <c r="AH23" s="9" t="s">
        <v>5</v>
      </c>
      <c r="AI23" s="9" t="s">
        <v>5</v>
      </c>
      <c r="AJ23" s="4" t="s">
        <v>5</v>
      </c>
      <c r="AK23" s="4" t="s">
        <v>5</v>
      </c>
      <c r="AL23" s="9" t="s">
        <v>5</v>
      </c>
      <c r="AM23" s="12" t="s">
        <v>5</v>
      </c>
      <c r="AN23" s="2" t="s">
        <v>5</v>
      </c>
      <c r="AO23" s="4" t="s">
        <v>5</v>
      </c>
      <c r="AP23" s="4" t="s">
        <v>5</v>
      </c>
      <c r="AQ23" s="9" t="s">
        <v>5</v>
      </c>
      <c r="AR23" s="9" t="s">
        <v>5</v>
      </c>
      <c r="AS23" s="2" t="s">
        <v>5</v>
      </c>
      <c r="AT23" s="4" t="s">
        <v>5</v>
      </c>
      <c r="AU23" s="4" t="s">
        <v>5</v>
      </c>
      <c r="AV23" s="9" t="s">
        <v>5</v>
      </c>
      <c r="AW23" s="9" t="s">
        <v>5</v>
      </c>
      <c r="AX23" s="2" t="s">
        <v>5</v>
      </c>
      <c r="AY23" s="24" t="s">
        <v>5</v>
      </c>
      <c r="AZ23" s="8" t="s">
        <v>5</v>
      </c>
      <c r="BA23" s="8" t="s">
        <v>5</v>
      </c>
      <c r="BB23" s="8" t="s">
        <v>5</v>
      </c>
      <c r="BC23" s="8" t="s">
        <v>5</v>
      </c>
      <c r="BD23" s="8" t="s">
        <v>5</v>
      </c>
      <c r="BE23" s="4">
        <v>129</v>
      </c>
      <c r="BF23" s="4">
        <v>18</v>
      </c>
      <c r="BG23" s="8">
        <f t="shared" si="7"/>
        <v>669</v>
      </c>
      <c r="BH23" s="43">
        <f t="shared" si="18"/>
        <v>-0.22421524663677131</v>
      </c>
      <c r="BI23" s="8">
        <f t="shared" si="19"/>
        <v>548.36065573770497</v>
      </c>
      <c r="BJ23" s="4">
        <v>129</v>
      </c>
      <c r="BK23" s="8">
        <v>18</v>
      </c>
      <c r="BL23" s="8">
        <f t="shared" si="10"/>
        <v>669</v>
      </c>
      <c r="BM23" s="43">
        <f t="shared" si="20"/>
        <v>-0.22421524663677131</v>
      </c>
      <c r="BN23" s="8">
        <f t="shared" si="21"/>
        <v>548.36065573770497</v>
      </c>
      <c r="BO23" s="57">
        <f t="shared" si="13"/>
        <v>-578.63934426229503</v>
      </c>
    </row>
    <row r="24" spans="1:67" s="5" customFormat="1" ht="12.75" customHeight="1" x14ac:dyDescent="0.2">
      <c r="A24" s="25"/>
      <c r="B24" s="25" t="s">
        <v>74</v>
      </c>
      <c r="C24" s="10">
        <v>6410004</v>
      </c>
      <c r="D24" s="35" t="s">
        <v>49</v>
      </c>
      <c r="E24" s="10" t="s">
        <v>12</v>
      </c>
      <c r="F24" s="7" t="s">
        <v>15</v>
      </c>
      <c r="G24" s="22">
        <v>349</v>
      </c>
      <c r="H24" s="11">
        <v>100</v>
      </c>
      <c r="I24" s="11">
        <v>165</v>
      </c>
      <c r="J24" s="40" t="s">
        <v>5</v>
      </c>
      <c r="K24" s="11">
        <v>24</v>
      </c>
      <c r="L24" s="29"/>
      <c r="M24" s="4" t="s">
        <v>5</v>
      </c>
      <c r="N24" s="9" t="s">
        <v>5</v>
      </c>
      <c r="O24" s="9" t="s">
        <v>5</v>
      </c>
      <c r="P24" s="3" t="s">
        <v>5</v>
      </c>
      <c r="Q24" s="3" t="s">
        <v>5</v>
      </c>
      <c r="R24" s="4" t="s">
        <v>5</v>
      </c>
      <c r="S24" s="4" t="s">
        <v>5</v>
      </c>
      <c r="T24" s="4" t="s">
        <v>5</v>
      </c>
      <c r="U24" s="3" t="s">
        <v>5</v>
      </c>
      <c r="V24" s="3" t="s">
        <v>5</v>
      </c>
      <c r="W24" s="4" t="s">
        <v>5</v>
      </c>
      <c r="X24" s="4" t="s">
        <v>5</v>
      </c>
      <c r="Y24" s="9" t="s">
        <v>5</v>
      </c>
      <c r="Z24" s="9" t="s">
        <v>5</v>
      </c>
      <c r="AA24" s="4" t="s">
        <v>5</v>
      </c>
      <c r="AB24" s="4" t="s">
        <v>5</v>
      </c>
      <c r="AC24" s="9" t="s">
        <v>5</v>
      </c>
      <c r="AD24" s="9" t="s">
        <v>5</v>
      </c>
      <c r="AE24" s="2" t="s">
        <v>5</v>
      </c>
      <c r="AF24" s="4" t="s">
        <v>5</v>
      </c>
      <c r="AG24" s="4" t="s">
        <v>5</v>
      </c>
      <c r="AH24" s="9" t="s">
        <v>5</v>
      </c>
      <c r="AI24" s="9" t="s">
        <v>5</v>
      </c>
      <c r="AJ24" s="4" t="s">
        <v>5</v>
      </c>
      <c r="AK24" s="4" t="s">
        <v>5</v>
      </c>
      <c r="AL24" s="9" t="s">
        <v>5</v>
      </c>
      <c r="AM24" s="12" t="s">
        <v>5</v>
      </c>
      <c r="AN24" s="2" t="s">
        <v>5</v>
      </c>
      <c r="AO24" s="4">
        <v>49</v>
      </c>
      <c r="AP24" s="4">
        <v>4</v>
      </c>
      <c r="AQ24" s="9">
        <f>AO24+ (AP24*K24)</f>
        <v>145</v>
      </c>
      <c r="AR24" s="9">
        <f>AO24+(AP24*K24)/1.22</f>
        <v>127.68852459016394</v>
      </c>
      <c r="AS24" s="2">
        <f>AR24-I24</f>
        <v>-37.311475409836063</v>
      </c>
      <c r="AT24" s="4" t="s">
        <v>5</v>
      </c>
      <c r="AU24" s="4" t="s">
        <v>5</v>
      </c>
      <c r="AV24" s="9" t="s">
        <v>5</v>
      </c>
      <c r="AW24" s="9" t="s">
        <v>5</v>
      </c>
      <c r="AX24" s="2" t="s">
        <v>5</v>
      </c>
      <c r="AY24" s="24" t="s">
        <v>5</v>
      </c>
      <c r="AZ24" s="8" t="s">
        <v>5</v>
      </c>
      <c r="BA24" s="8" t="s">
        <v>5</v>
      </c>
      <c r="BB24" s="8" t="s">
        <v>5</v>
      </c>
      <c r="BC24" s="8" t="s">
        <v>5</v>
      </c>
      <c r="BD24" s="8" t="s">
        <v>5</v>
      </c>
      <c r="BE24" s="8" t="s">
        <v>5</v>
      </c>
      <c r="BF24" s="8" t="s">
        <v>5</v>
      </c>
      <c r="BG24" s="8" t="s">
        <v>5</v>
      </c>
      <c r="BH24" s="8" t="s">
        <v>5</v>
      </c>
      <c r="BI24" s="8" t="s">
        <v>5</v>
      </c>
      <c r="BJ24" s="8" t="s">
        <v>5</v>
      </c>
      <c r="BK24" s="8" t="s">
        <v>5</v>
      </c>
      <c r="BL24" s="8" t="s">
        <v>5</v>
      </c>
      <c r="BM24" s="8" t="s">
        <v>5</v>
      </c>
      <c r="BN24" s="8" t="s">
        <v>5</v>
      </c>
      <c r="BO24" s="2" t="s">
        <v>5</v>
      </c>
    </row>
    <row r="25" spans="1:67" s="5" customFormat="1" ht="12.75" customHeight="1" x14ac:dyDescent="0.2">
      <c r="A25" s="10"/>
      <c r="B25" s="10" t="s">
        <v>74</v>
      </c>
      <c r="C25" s="10">
        <v>6410005</v>
      </c>
      <c r="D25" s="10" t="s">
        <v>68</v>
      </c>
      <c r="E25" s="10" t="s">
        <v>11</v>
      </c>
      <c r="F25" s="7" t="s">
        <v>15</v>
      </c>
      <c r="G25" s="23">
        <v>199</v>
      </c>
      <c r="H25" s="23">
        <v>120</v>
      </c>
      <c r="I25" s="23">
        <v>101.5</v>
      </c>
      <c r="J25" s="40" t="s">
        <v>5</v>
      </c>
      <c r="K25" s="23">
        <v>21</v>
      </c>
      <c r="L25" s="29"/>
      <c r="M25" s="4">
        <v>159</v>
      </c>
      <c r="N25" s="9">
        <f t="shared" ref="N25:N70" si="27">M25/1.22</f>
        <v>130.32786885245901</v>
      </c>
      <c r="O25" s="9">
        <f>N25-H25</f>
        <v>10.327868852459005</v>
      </c>
      <c r="P25" s="3">
        <f t="shared" ref="P25:P70" si="28">M25/1.22</f>
        <v>130.32786885245901</v>
      </c>
      <c r="Q25" s="3">
        <f>P25-I25</f>
        <v>28.827868852459005</v>
      </c>
      <c r="R25" s="4" t="s">
        <v>5</v>
      </c>
      <c r="S25" s="4" t="s">
        <v>5</v>
      </c>
      <c r="T25" s="4" t="s">
        <v>5</v>
      </c>
      <c r="U25" s="3" t="s">
        <v>5</v>
      </c>
      <c r="V25" s="3" t="s">
        <v>5</v>
      </c>
      <c r="W25" s="4">
        <v>1</v>
      </c>
      <c r="X25" s="4">
        <v>8</v>
      </c>
      <c r="Y25" s="9">
        <f t="shared" ref="Y25:Y31" si="29">W25+(X25*K25)</f>
        <v>169</v>
      </c>
      <c r="Z25" s="9">
        <f t="shared" ref="Z25:Z31" si="30">Y25/1.22</f>
        <v>138.52459016393442</v>
      </c>
      <c r="AA25" s="4">
        <v>1</v>
      </c>
      <c r="AB25" s="4">
        <v>8</v>
      </c>
      <c r="AC25" s="9">
        <f t="shared" ref="AC25:AC31" si="31">AA25+(AB25*K25)</f>
        <v>169</v>
      </c>
      <c r="AD25" s="9">
        <f t="shared" ref="AD25:AD31" si="32">(AA25+(AB25*K25))/1.22</f>
        <v>138.52459016393442</v>
      </c>
      <c r="AE25" s="2">
        <f t="shared" ref="AE25:AE31" si="33">(AVERAGE(Z25,AD25)-I25)</f>
        <v>37.02459016393442</v>
      </c>
      <c r="AF25" s="4" t="s">
        <v>5</v>
      </c>
      <c r="AG25" s="4" t="s">
        <v>5</v>
      </c>
      <c r="AH25" s="9" t="s">
        <v>5</v>
      </c>
      <c r="AI25" s="9" t="s">
        <v>5</v>
      </c>
      <c r="AJ25" s="4" t="s">
        <v>5</v>
      </c>
      <c r="AK25" s="4" t="s">
        <v>5</v>
      </c>
      <c r="AL25" s="9" t="s">
        <v>5</v>
      </c>
      <c r="AM25" s="12" t="s">
        <v>5</v>
      </c>
      <c r="AN25" s="2" t="s">
        <v>5</v>
      </c>
      <c r="AO25" s="4">
        <v>1</v>
      </c>
      <c r="AP25" s="4">
        <v>8</v>
      </c>
      <c r="AQ25" s="9">
        <f>AO25+ (AP25*K25)</f>
        <v>169</v>
      </c>
      <c r="AR25" s="9">
        <f>AO25+(AP25*K25)/1.22</f>
        <v>138.70491803278688</v>
      </c>
      <c r="AS25" s="2">
        <f>AR25-I25</f>
        <v>37.204918032786878</v>
      </c>
      <c r="AT25" s="4" t="s">
        <v>5</v>
      </c>
      <c r="AU25" s="4" t="s">
        <v>5</v>
      </c>
      <c r="AV25" s="4" t="s">
        <v>5</v>
      </c>
      <c r="AW25" s="4" t="s">
        <v>5</v>
      </c>
      <c r="AX25" s="4" t="s">
        <v>5</v>
      </c>
      <c r="AY25" s="23" t="s">
        <v>5</v>
      </c>
      <c r="AZ25" s="8" t="s">
        <v>5</v>
      </c>
      <c r="BA25" s="8" t="s">
        <v>5</v>
      </c>
      <c r="BB25" s="8" t="s">
        <v>5</v>
      </c>
      <c r="BC25" s="8" t="s">
        <v>5</v>
      </c>
      <c r="BD25" s="8" t="s">
        <v>5</v>
      </c>
      <c r="BE25" s="8" t="s">
        <v>5</v>
      </c>
      <c r="BF25" s="8" t="s">
        <v>5</v>
      </c>
      <c r="BG25" s="8" t="s">
        <v>5</v>
      </c>
      <c r="BH25" s="8" t="s">
        <v>5</v>
      </c>
      <c r="BI25" s="8" t="s">
        <v>5</v>
      </c>
      <c r="BJ25" s="8" t="s">
        <v>5</v>
      </c>
      <c r="BK25" s="8" t="s">
        <v>5</v>
      </c>
      <c r="BL25" s="8" t="s">
        <v>5</v>
      </c>
      <c r="BM25" s="8" t="s">
        <v>5</v>
      </c>
      <c r="BN25" s="8" t="s">
        <v>5</v>
      </c>
      <c r="BO25" s="2" t="s">
        <v>5</v>
      </c>
    </row>
    <row r="26" spans="1:67" s="5" customFormat="1" ht="12.75" customHeight="1" x14ac:dyDescent="0.2">
      <c r="A26" s="10"/>
      <c r="B26" s="10" t="s">
        <v>74</v>
      </c>
      <c r="C26" s="10">
        <v>6410006</v>
      </c>
      <c r="D26" s="10" t="s">
        <v>69</v>
      </c>
      <c r="E26" s="10" t="s">
        <v>11</v>
      </c>
      <c r="F26" s="10" t="s">
        <v>15</v>
      </c>
      <c r="G26" s="23">
        <v>89</v>
      </c>
      <c r="H26" s="23">
        <v>50</v>
      </c>
      <c r="I26" s="23">
        <v>38</v>
      </c>
      <c r="J26" s="40" t="s">
        <v>5</v>
      </c>
      <c r="K26" s="23">
        <v>21</v>
      </c>
      <c r="L26" s="29"/>
      <c r="M26" s="4">
        <v>69</v>
      </c>
      <c r="N26" s="9">
        <f t="shared" si="27"/>
        <v>56.557377049180332</v>
      </c>
      <c r="O26" s="9">
        <f>N26-H26</f>
        <v>6.5573770491803316</v>
      </c>
      <c r="P26" s="3">
        <f t="shared" si="28"/>
        <v>56.557377049180332</v>
      </c>
      <c r="Q26" s="3">
        <f>P26-I26</f>
        <v>18.557377049180332</v>
      </c>
      <c r="R26" s="4" t="s">
        <v>5</v>
      </c>
      <c r="S26" s="4" t="s">
        <v>5</v>
      </c>
      <c r="T26" s="4" t="s">
        <v>5</v>
      </c>
      <c r="U26" s="3" t="s">
        <v>5</v>
      </c>
      <c r="V26" s="3" t="s">
        <v>5</v>
      </c>
      <c r="W26" s="4">
        <v>1</v>
      </c>
      <c r="X26" s="4">
        <v>4</v>
      </c>
      <c r="Y26" s="9">
        <f t="shared" si="29"/>
        <v>85</v>
      </c>
      <c r="Z26" s="9">
        <f t="shared" si="30"/>
        <v>69.672131147540981</v>
      </c>
      <c r="AA26" s="4">
        <v>1</v>
      </c>
      <c r="AB26" s="4">
        <v>4</v>
      </c>
      <c r="AC26" s="9">
        <f t="shared" si="31"/>
        <v>85</v>
      </c>
      <c r="AD26" s="9">
        <f t="shared" si="32"/>
        <v>69.672131147540981</v>
      </c>
      <c r="AE26" s="2">
        <f t="shared" si="33"/>
        <v>31.672131147540981</v>
      </c>
      <c r="AF26" s="4" t="s">
        <v>5</v>
      </c>
      <c r="AG26" s="27" t="s">
        <v>5</v>
      </c>
      <c r="AH26" s="9" t="s">
        <v>5</v>
      </c>
      <c r="AI26" s="9" t="s">
        <v>5</v>
      </c>
      <c r="AJ26" s="4" t="s">
        <v>5</v>
      </c>
      <c r="AK26" s="4" t="s">
        <v>5</v>
      </c>
      <c r="AL26" s="9" t="s">
        <v>5</v>
      </c>
      <c r="AM26" s="12" t="s">
        <v>5</v>
      </c>
      <c r="AN26" s="2" t="s">
        <v>5</v>
      </c>
      <c r="AO26" s="4">
        <v>1</v>
      </c>
      <c r="AP26" s="4">
        <v>4</v>
      </c>
      <c r="AQ26" s="9">
        <f>AO26+ (AP26*K26)</f>
        <v>85</v>
      </c>
      <c r="AR26" s="9">
        <f>AO26+(AP26*K26)/1.22</f>
        <v>69.852459016393439</v>
      </c>
      <c r="AS26" s="2">
        <f>AR26-I26</f>
        <v>31.852459016393439</v>
      </c>
      <c r="AT26" s="4" t="s">
        <v>5</v>
      </c>
      <c r="AU26" s="4" t="s">
        <v>5</v>
      </c>
      <c r="AV26" s="4" t="s">
        <v>5</v>
      </c>
      <c r="AW26" s="4" t="s">
        <v>5</v>
      </c>
      <c r="AX26" s="4" t="s">
        <v>5</v>
      </c>
      <c r="AY26" s="23" t="s">
        <v>5</v>
      </c>
      <c r="AZ26" s="8" t="s">
        <v>5</v>
      </c>
      <c r="BA26" s="8" t="s">
        <v>5</v>
      </c>
      <c r="BB26" s="8" t="s">
        <v>5</v>
      </c>
      <c r="BC26" s="8" t="s">
        <v>5</v>
      </c>
      <c r="BD26" s="8" t="s">
        <v>5</v>
      </c>
      <c r="BE26" s="8" t="s">
        <v>5</v>
      </c>
      <c r="BF26" s="8" t="s">
        <v>5</v>
      </c>
      <c r="BG26" s="8" t="s">
        <v>5</v>
      </c>
      <c r="BH26" s="8" t="s">
        <v>5</v>
      </c>
      <c r="BI26" s="8" t="s">
        <v>5</v>
      </c>
      <c r="BJ26" s="8" t="s">
        <v>5</v>
      </c>
      <c r="BK26" s="8" t="s">
        <v>5</v>
      </c>
      <c r="BL26" s="8" t="s">
        <v>5</v>
      </c>
      <c r="BM26" s="8" t="s">
        <v>5</v>
      </c>
      <c r="BN26" s="8" t="s">
        <v>5</v>
      </c>
      <c r="BO26" s="2" t="s">
        <v>5</v>
      </c>
    </row>
    <row r="27" spans="1:67" s="5" customFormat="1" ht="12.75" customHeight="1" x14ac:dyDescent="0.2">
      <c r="A27" s="25"/>
      <c r="B27" s="18" t="s">
        <v>73</v>
      </c>
      <c r="C27" s="10">
        <v>6211020</v>
      </c>
      <c r="D27" s="10" t="s">
        <v>34</v>
      </c>
      <c r="E27" s="10" t="s">
        <v>12</v>
      </c>
      <c r="F27" s="10" t="s">
        <v>15</v>
      </c>
      <c r="G27" s="11">
        <v>299</v>
      </c>
      <c r="H27" s="11">
        <v>278</v>
      </c>
      <c r="I27" s="11">
        <v>280</v>
      </c>
      <c r="J27" s="40" t="s">
        <v>5</v>
      </c>
      <c r="K27" s="11">
        <v>30</v>
      </c>
      <c r="L27" s="29"/>
      <c r="M27" s="4">
        <v>249</v>
      </c>
      <c r="N27" s="9">
        <f t="shared" si="27"/>
        <v>204.09836065573771</v>
      </c>
      <c r="O27" s="9">
        <f>N27-H27</f>
        <v>-73.901639344262293</v>
      </c>
      <c r="P27" s="3">
        <f t="shared" si="28"/>
        <v>204.09836065573771</v>
      </c>
      <c r="Q27" s="3">
        <f>P27-I27</f>
        <v>-75.901639344262293</v>
      </c>
      <c r="R27" s="4" t="s">
        <v>5</v>
      </c>
      <c r="S27" s="4" t="s">
        <v>5</v>
      </c>
      <c r="T27" s="4" t="s">
        <v>5</v>
      </c>
      <c r="U27" s="3" t="s">
        <v>5</v>
      </c>
      <c r="V27" s="3" t="s">
        <v>5</v>
      </c>
      <c r="W27" s="4">
        <v>99</v>
      </c>
      <c r="X27" s="28">
        <v>5</v>
      </c>
      <c r="Y27" s="9">
        <f t="shared" si="29"/>
        <v>249</v>
      </c>
      <c r="Z27" s="9">
        <f t="shared" si="30"/>
        <v>204.09836065573771</v>
      </c>
      <c r="AA27" s="28">
        <v>99</v>
      </c>
      <c r="AB27" s="4">
        <v>5</v>
      </c>
      <c r="AC27" s="9">
        <f t="shared" si="31"/>
        <v>249</v>
      </c>
      <c r="AD27" s="9">
        <f t="shared" si="32"/>
        <v>204.09836065573771</v>
      </c>
      <c r="AE27" s="2">
        <f t="shared" si="33"/>
        <v>-75.901639344262293</v>
      </c>
      <c r="AF27" s="4" t="s">
        <v>5</v>
      </c>
      <c r="AG27" s="28" t="s">
        <v>5</v>
      </c>
      <c r="AH27" s="9" t="s">
        <v>5</v>
      </c>
      <c r="AI27" s="9" t="s">
        <v>5</v>
      </c>
      <c r="AJ27" s="28" t="s">
        <v>5</v>
      </c>
      <c r="AK27" s="4" t="s">
        <v>5</v>
      </c>
      <c r="AL27" s="9" t="s">
        <v>5</v>
      </c>
      <c r="AM27" s="12" t="s">
        <v>5</v>
      </c>
      <c r="AN27" s="2" t="s">
        <v>5</v>
      </c>
      <c r="AO27" s="4" t="s">
        <v>5</v>
      </c>
      <c r="AP27" s="4" t="s">
        <v>5</v>
      </c>
      <c r="AQ27" s="9" t="s">
        <v>5</v>
      </c>
      <c r="AR27" s="9" t="s">
        <v>5</v>
      </c>
      <c r="AS27" s="2" t="s">
        <v>5</v>
      </c>
      <c r="AT27" s="4">
        <v>99</v>
      </c>
      <c r="AU27" s="4">
        <v>8</v>
      </c>
      <c r="AV27" s="9">
        <f>AT27+(AU27*K27)</f>
        <v>339</v>
      </c>
      <c r="AW27" s="9">
        <f>(AT27+(AU27*K27))/1.22</f>
        <v>277.86885245901641</v>
      </c>
      <c r="AX27" s="2">
        <f>AW27-I27</f>
        <v>-2.1311475409835907</v>
      </c>
      <c r="AY27" s="24">
        <f>G27</f>
        <v>299</v>
      </c>
      <c r="AZ27" s="8" t="s">
        <v>5</v>
      </c>
      <c r="BA27" s="8" t="s">
        <v>5</v>
      </c>
      <c r="BB27" s="8" t="s">
        <v>5</v>
      </c>
      <c r="BC27" s="8" t="s">
        <v>5</v>
      </c>
      <c r="BD27" s="8" t="s">
        <v>5</v>
      </c>
      <c r="BE27" s="8">
        <v>99</v>
      </c>
      <c r="BF27" s="23">
        <v>5</v>
      </c>
      <c r="BG27" s="8">
        <f>BE27+(BF27*K27)</f>
        <v>249</v>
      </c>
      <c r="BH27" s="43">
        <f>(BG27-Y27)/BG27</f>
        <v>0</v>
      </c>
      <c r="BI27" s="8">
        <f>BG27/1.22</f>
        <v>204.09836065573771</v>
      </c>
      <c r="BJ27" s="23">
        <v>99</v>
      </c>
      <c r="BK27" s="8">
        <v>5</v>
      </c>
      <c r="BL27" s="8">
        <f>BJ27+(BK27*K27)</f>
        <v>249</v>
      </c>
      <c r="BM27" s="43">
        <f>(BL27-AC27)/BL27</f>
        <v>0</v>
      </c>
      <c r="BN27" s="8">
        <f>BL27/1.22</f>
        <v>204.09836065573771</v>
      </c>
      <c r="BO27" s="2">
        <f>(AVERAGE(BI27,BN27)-I27)</f>
        <v>-75.901639344262293</v>
      </c>
    </row>
    <row r="28" spans="1:67" s="5" customFormat="1" ht="12.75" customHeight="1" x14ac:dyDescent="0.2">
      <c r="A28" s="21"/>
      <c r="B28" s="18" t="s">
        <v>73</v>
      </c>
      <c r="C28" s="10">
        <v>6211016</v>
      </c>
      <c r="D28" s="10" t="s">
        <v>18</v>
      </c>
      <c r="E28" s="10" t="s">
        <v>12</v>
      </c>
      <c r="F28" s="10" t="s">
        <v>15</v>
      </c>
      <c r="G28" s="11">
        <v>169</v>
      </c>
      <c r="H28" s="11">
        <v>245</v>
      </c>
      <c r="I28" s="11">
        <v>499</v>
      </c>
      <c r="J28" s="40" t="s">
        <v>5</v>
      </c>
      <c r="K28" s="11">
        <v>30</v>
      </c>
      <c r="L28" s="29"/>
      <c r="M28" s="28">
        <v>169</v>
      </c>
      <c r="N28" s="9">
        <f t="shared" si="27"/>
        <v>138.52459016393442</v>
      </c>
      <c r="O28" s="9">
        <f>N28-H28</f>
        <v>-106.47540983606558</v>
      </c>
      <c r="P28" s="3">
        <f t="shared" si="28"/>
        <v>138.52459016393442</v>
      </c>
      <c r="Q28" s="3">
        <f>P28-I28</f>
        <v>-360.47540983606558</v>
      </c>
      <c r="R28" s="4" t="s">
        <v>5</v>
      </c>
      <c r="S28" s="4" t="s">
        <v>5</v>
      </c>
      <c r="T28" s="4" t="s">
        <v>5</v>
      </c>
      <c r="U28" s="3" t="s">
        <v>5</v>
      </c>
      <c r="V28" s="3" t="s">
        <v>5</v>
      </c>
      <c r="W28" s="4">
        <v>49</v>
      </c>
      <c r="X28" s="28">
        <v>4</v>
      </c>
      <c r="Y28" s="9">
        <f t="shared" si="29"/>
        <v>169</v>
      </c>
      <c r="Z28" s="9">
        <f t="shared" si="30"/>
        <v>138.52459016393442</v>
      </c>
      <c r="AA28" s="28">
        <v>79</v>
      </c>
      <c r="AB28" s="4">
        <v>3</v>
      </c>
      <c r="AC28" s="9">
        <f t="shared" si="31"/>
        <v>169</v>
      </c>
      <c r="AD28" s="9">
        <f t="shared" si="32"/>
        <v>138.52459016393442</v>
      </c>
      <c r="AE28" s="2">
        <f t="shared" si="33"/>
        <v>-360.47540983606558</v>
      </c>
      <c r="AF28" s="4" t="s">
        <v>5</v>
      </c>
      <c r="AG28" s="28" t="s">
        <v>5</v>
      </c>
      <c r="AH28" s="9" t="s">
        <v>5</v>
      </c>
      <c r="AI28" s="9" t="s">
        <v>5</v>
      </c>
      <c r="AJ28" s="28" t="s">
        <v>5</v>
      </c>
      <c r="AK28" s="4" t="s">
        <v>5</v>
      </c>
      <c r="AL28" s="9" t="s">
        <v>5</v>
      </c>
      <c r="AM28" s="12" t="s">
        <v>5</v>
      </c>
      <c r="AN28" s="2" t="s">
        <v>5</v>
      </c>
      <c r="AO28" s="4" t="s">
        <v>5</v>
      </c>
      <c r="AP28" s="4" t="s">
        <v>5</v>
      </c>
      <c r="AQ28" s="9" t="s">
        <v>5</v>
      </c>
      <c r="AR28" s="9" t="s">
        <v>5</v>
      </c>
      <c r="AS28" s="2" t="s">
        <v>5</v>
      </c>
      <c r="AT28" s="4">
        <v>99</v>
      </c>
      <c r="AU28" s="4">
        <v>10</v>
      </c>
      <c r="AV28" s="9">
        <f>AT28+(AU28*K28)</f>
        <v>399</v>
      </c>
      <c r="AW28" s="9">
        <f>(AT28+(AU28*K28))/1.22</f>
        <v>327.04918032786884</v>
      </c>
      <c r="AX28" s="2">
        <f>AW28-I28</f>
        <v>-171.95081967213116</v>
      </c>
      <c r="AY28" s="24">
        <f>G28</f>
        <v>169</v>
      </c>
      <c r="AZ28" s="8" t="s">
        <v>5</v>
      </c>
      <c r="BA28" s="8" t="s">
        <v>5</v>
      </c>
      <c r="BB28" s="8" t="s">
        <v>5</v>
      </c>
      <c r="BC28" s="8" t="s">
        <v>5</v>
      </c>
      <c r="BD28" s="8" t="s">
        <v>5</v>
      </c>
      <c r="BE28" s="8">
        <v>49</v>
      </c>
      <c r="BF28" s="23">
        <v>4</v>
      </c>
      <c r="BG28" s="8">
        <f>BE28+(BF28*K28)</f>
        <v>169</v>
      </c>
      <c r="BH28" s="43">
        <f>(BG28-Y28)/BG28</f>
        <v>0</v>
      </c>
      <c r="BI28" s="8">
        <f>BG28/1.22</f>
        <v>138.52459016393442</v>
      </c>
      <c r="BJ28" s="23">
        <v>79</v>
      </c>
      <c r="BK28" s="8">
        <v>3</v>
      </c>
      <c r="BL28" s="8">
        <f>BJ28+(BK28*K28)</f>
        <v>169</v>
      </c>
      <c r="BM28" s="43">
        <f>(BL28-AC28)/BL28</f>
        <v>0</v>
      </c>
      <c r="BN28" s="8">
        <f>BL28/1.22</f>
        <v>138.52459016393442</v>
      </c>
      <c r="BO28" s="2">
        <f>(AVERAGE(BI28,BN28)-I28)</f>
        <v>-360.47540983606558</v>
      </c>
    </row>
    <row r="29" spans="1:67" s="5" customFormat="1" ht="12.75" customHeight="1" x14ac:dyDescent="0.2">
      <c r="A29" s="26"/>
      <c r="B29" s="18" t="s">
        <v>73</v>
      </c>
      <c r="C29" s="10">
        <v>6211022</v>
      </c>
      <c r="D29" s="10" t="s">
        <v>44</v>
      </c>
      <c r="E29" s="10" t="s">
        <v>12</v>
      </c>
      <c r="F29" s="10" t="s">
        <v>15</v>
      </c>
      <c r="G29" s="23">
        <v>299</v>
      </c>
      <c r="H29" s="23">
        <v>120</v>
      </c>
      <c r="I29" s="23">
        <v>262</v>
      </c>
      <c r="J29" s="40" t="s">
        <v>5</v>
      </c>
      <c r="K29" s="8">
        <v>24</v>
      </c>
      <c r="L29" s="34"/>
      <c r="M29" s="4">
        <v>259</v>
      </c>
      <c r="N29" s="9">
        <f t="shared" si="27"/>
        <v>212.29508196721312</v>
      </c>
      <c r="O29" s="9">
        <f>N29-H29</f>
        <v>92.295081967213122</v>
      </c>
      <c r="P29" s="3">
        <f t="shared" si="28"/>
        <v>212.29508196721312</v>
      </c>
      <c r="Q29" s="3">
        <f>P29-I29</f>
        <v>-49.704918032786878</v>
      </c>
      <c r="R29" s="4" t="s">
        <v>5</v>
      </c>
      <c r="S29" s="4" t="s">
        <v>5</v>
      </c>
      <c r="T29" s="4" t="s">
        <v>5</v>
      </c>
      <c r="U29" s="3" t="s">
        <v>5</v>
      </c>
      <c r="V29" s="3" t="s">
        <v>5</v>
      </c>
      <c r="W29" s="4">
        <v>29</v>
      </c>
      <c r="X29" s="4">
        <v>10</v>
      </c>
      <c r="Y29" s="9">
        <f t="shared" si="29"/>
        <v>269</v>
      </c>
      <c r="Z29" s="9">
        <f t="shared" si="30"/>
        <v>220.49180327868854</v>
      </c>
      <c r="AA29" s="4">
        <v>29</v>
      </c>
      <c r="AB29" s="4">
        <v>10</v>
      </c>
      <c r="AC29" s="9">
        <f t="shared" si="31"/>
        <v>269</v>
      </c>
      <c r="AD29" s="9">
        <f t="shared" si="32"/>
        <v>220.49180327868854</v>
      </c>
      <c r="AE29" s="2">
        <f t="shared" si="33"/>
        <v>-41.508196721311464</v>
      </c>
      <c r="AF29" s="4" t="s">
        <v>5</v>
      </c>
      <c r="AG29" s="4" t="s">
        <v>5</v>
      </c>
      <c r="AH29" s="9" t="s">
        <v>5</v>
      </c>
      <c r="AI29" s="9" t="s">
        <v>5</v>
      </c>
      <c r="AJ29" s="28" t="s">
        <v>5</v>
      </c>
      <c r="AK29" s="4" t="s">
        <v>5</v>
      </c>
      <c r="AL29" s="9" t="s">
        <v>5</v>
      </c>
      <c r="AM29" s="12" t="s">
        <v>5</v>
      </c>
      <c r="AN29" s="2" t="s">
        <v>5</v>
      </c>
      <c r="AO29" s="4" t="s">
        <v>5</v>
      </c>
      <c r="AP29" s="4" t="s">
        <v>5</v>
      </c>
      <c r="AQ29" s="9" t="s">
        <v>5</v>
      </c>
      <c r="AR29" s="9" t="s">
        <v>5</v>
      </c>
      <c r="AS29" s="2" t="s">
        <v>5</v>
      </c>
      <c r="AT29" s="4">
        <v>29</v>
      </c>
      <c r="AU29" s="4">
        <v>10</v>
      </c>
      <c r="AV29" s="9">
        <f>AT29+(AU29*K29)</f>
        <v>269</v>
      </c>
      <c r="AW29" s="9">
        <f>(AT29+(AU29*K29))/1.22</f>
        <v>220.49180327868854</v>
      </c>
      <c r="AX29" s="2">
        <f>AW29-I29</f>
        <v>-41.508196721311464</v>
      </c>
      <c r="AY29" s="8">
        <v>299</v>
      </c>
      <c r="AZ29" s="8" t="s">
        <v>5</v>
      </c>
      <c r="BA29" s="8" t="s">
        <v>5</v>
      </c>
      <c r="BB29" s="8" t="s">
        <v>5</v>
      </c>
      <c r="BC29" s="8" t="s">
        <v>5</v>
      </c>
      <c r="BD29" s="8" t="s">
        <v>5</v>
      </c>
      <c r="BE29" s="8">
        <v>29</v>
      </c>
      <c r="BF29" s="8">
        <v>10</v>
      </c>
      <c r="BG29" s="8">
        <f>BE29+(BF29*K29)</f>
        <v>269</v>
      </c>
      <c r="BH29" s="43">
        <f>(BG29-Y29)/BG29</f>
        <v>0</v>
      </c>
      <c r="BI29" s="8">
        <f>BG29/1.22</f>
        <v>220.49180327868854</v>
      </c>
      <c r="BJ29" s="8">
        <v>29</v>
      </c>
      <c r="BK29" s="8">
        <v>10</v>
      </c>
      <c r="BL29" s="8">
        <f>BJ29+(BK29*K29)</f>
        <v>269</v>
      </c>
      <c r="BM29" s="43">
        <f>(BL29-AC29)/BL29</f>
        <v>0</v>
      </c>
      <c r="BN29" s="8">
        <f>BL29/1.22</f>
        <v>220.49180327868854</v>
      </c>
      <c r="BO29" s="2">
        <f>(AVERAGE(BI29,BN29)-I29)</f>
        <v>-41.508196721311464</v>
      </c>
    </row>
    <row r="30" spans="1:67" s="5" customFormat="1" ht="12.75" customHeight="1" x14ac:dyDescent="0.2">
      <c r="A30" s="26"/>
      <c r="B30" s="18" t="s">
        <v>73</v>
      </c>
      <c r="C30" s="10">
        <v>6211023</v>
      </c>
      <c r="D30" s="10" t="s">
        <v>45</v>
      </c>
      <c r="E30" s="10" t="s">
        <v>13</v>
      </c>
      <c r="F30" s="10" t="s">
        <v>15</v>
      </c>
      <c r="G30" s="8">
        <v>529</v>
      </c>
      <c r="H30" s="8">
        <v>350</v>
      </c>
      <c r="I30" s="8">
        <v>656</v>
      </c>
      <c r="J30" s="40" t="s">
        <v>5</v>
      </c>
      <c r="K30" s="8">
        <v>30</v>
      </c>
      <c r="L30" s="34"/>
      <c r="M30" s="4">
        <v>499</v>
      </c>
      <c r="N30" s="9">
        <f t="shared" si="27"/>
        <v>409.01639344262298</v>
      </c>
      <c r="O30" s="9">
        <f>N30-H30</f>
        <v>59.016393442622984</v>
      </c>
      <c r="P30" s="3">
        <f t="shared" si="28"/>
        <v>409.01639344262298</v>
      </c>
      <c r="Q30" s="3">
        <f>P30-I30</f>
        <v>-246.98360655737702</v>
      </c>
      <c r="R30" s="4" t="s">
        <v>5</v>
      </c>
      <c r="S30" s="4" t="s">
        <v>5</v>
      </c>
      <c r="T30" s="4" t="s">
        <v>5</v>
      </c>
      <c r="U30" s="3" t="s">
        <v>5</v>
      </c>
      <c r="V30" s="3" t="s">
        <v>5</v>
      </c>
      <c r="W30" s="4">
        <v>99</v>
      </c>
      <c r="X30" s="4">
        <v>12</v>
      </c>
      <c r="Y30" s="9">
        <f t="shared" si="29"/>
        <v>459</v>
      </c>
      <c r="Z30" s="9">
        <f t="shared" si="30"/>
        <v>376.22950819672133</v>
      </c>
      <c r="AA30" s="4">
        <v>99</v>
      </c>
      <c r="AB30" s="4">
        <v>12</v>
      </c>
      <c r="AC30" s="9">
        <f t="shared" si="31"/>
        <v>459</v>
      </c>
      <c r="AD30" s="9">
        <f t="shared" si="32"/>
        <v>376.22950819672133</v>
      </c>
      <c r="AE30" s="57">
        <f t="shared" si="33"/>
        <v>-279.77049180327867</v>
      </c>
      <c r="AF30" s="4" t="s">
        <v>5</v>
      </c>
      <c r="AG30" s="4" t="s">
        <v>5</v>
      </c>
      <c r="AH30" s="9" t="s">
        <v>5</v>
      </c>
      <c r="AI30" s="9" t="s">
        <v>5</v>
      </c>
      <c r="AJ30" s="4" t="s">
        <v>5</v>
      </c>
      <c r="AK30" s="4" t="s">
        <v>5</v>
      </c>
      <c r="AL30" s="9" t="s">
        <v>5</v>
      </c>
      <c r="AM30" s="12" t="s">
        <v>5</v>
      </c>
      <c r="AN30" s="2" t="s">
        <v>5</v>
      </c>
      <c r="AO30" s="4" t="s">
        <v>5</v>
      </c>
      <c r="AP30" s="4" t="s">
        <v>5</v>
      </c>
      <c r="AQ30" s="9" t="s">
        <v>5</v>
      </c>
      <c r="AR30" s="9" t="s">
        <v>5</v>
      </c>
      <c r="AS30" s="2" t="s">
        <v>5</v>
      </c>
      <c r="AT30" s="4">
        <v>169</v>
      </c>
      <c r="AU30" s="4">
        <v>17</v>
      </c>
      <c r="AV30" s="9">
        <f>AT30+(AU30*K30)</f>
        <v>679</v>
      </c>
      <c r="AW30" s="9">
        <f>(AT30+(AU30*K30))/1.22</f>
        <v>556.55737704918033</v>
      </c>
      <c r="AX30" s="2">
        <f>AW30-I30</f>
        <v>-99.442622950819668</v>
      </c>
      <c r="AY30" s="2">
        <f>G30</f>
        <v>529</v>
      </c>
      <c r="AZ30" s="8" t="s">
        <v>5</v>
      </c>
      <c r="BA30" s="8" t="s">
        <v>5</v>
      </c>
      <c r="BB30" s="8" t="s">
        <v>5</v>
      </c>
      <c r="BC30" s="8" t="s">
        <v>5</v>
      </c>
      <c r="BD30" s="8" t="s">
        <v>5</v>
      </c>
      <c r="BE30" s="8">
        <v>99</v>
      </c>
      <c r="BF30" s="8">
        <v>12</v>
      </c>
      <c r="BG30" s="8">
        <f>BE30+(BF30*K30)</f>
        <v>459</v>
      </c>
      <c r="BH30" s="43">
        <f>(BG30-Y30)/BG30</f>
        <v>0</v>
      </c>
      <c r="BI30" s="8">
        <f>BG30/1.22</f>
        <v>376.22950819672133</v>
      </c>
      <c r="BJ30" s="8">
        <v>99</v>
      </c>
      <c r="BK30" s="8">
        <v>12</v>
      </c>
      <c r="BL30" s="8">
        <f>BJ30+(BK30*K30)</f>
        <v>459</v>
      </c>
      <c r="BM30" s="43">
        <f>(BL30-AC30)/BL30</f>
        <v>0</v>
      </c>
      <c r="BN30" s="8">
        <f>BL30/1.22</f>
        <v>376.22950819672133</v>
      </c>
      <c r="BO30" s="57">
        <f>(AVERAGE(BI30,BN30)-I30)</f>
        <v>-279.77049180327867</v>
      </c>
    </row>
    <row r="31" spans="1:67" s="5" customFormat="1" ht="12.75" customHeight="1" x14ac:dyDescent="0.2">
      <c r="A31" s="18"/>
      <c r="B31" s="18" t="s">
        <v>73</v>
      </c>
      <c r="C31" s="10">
        <v>6211029</v>
      </c>
      <c r="D31" s="35" t="s">
        <v>86</v>
      </c>
      <c r="E31" s="10" t="s">
        <v>12</v>
      </c>
      <c r="F31" s="10" t="s">
        <v>15</v>
      </c>
      <c r="G31" s="3">
        <v>399</v>
      </c>
      <c r="H31" s="3">
        <v>250</v>
      </c>
      <c r="I31" s="3">
        <v>261</v>
      </c>
      <c r="J31" s="40">
        <f t="shared" si="22"/>
        <v>0.20195488721804508</v>
      </c>
      <c r="K31" s="3">
        <v>24</v>
      </c>
      <c r="L31" s="8"/>
      <c r="M31" s="4">
        <v>339</v>
      </c>
      <c r="N31" s="9">
        <f t="shared" si="27"/>
        <v>277.86885245901641</v>
      </c>
      <c r="O31" s="9">
        <f>N31-H31</f>
        <v>27.868852459016409</v>
      </c>
      <c r="P31" s="3">
        <f t="shared" si="28"/>
        <v>277.86885245901641</v>
      </c>
      <c r="Q31" s="3">
        <f>P31-I31</f>
        <v>16.868852459016409</v>
      </c>
      <c r="R31" s="4" t="s">
        <v>5</v>
      </c>
      <c r="S31" s="4" t="s">
        <v>5</v>
      </c>
      <c r="T31" s="4" t="s">
        <v>5</v>
      </c>
      <c r="U31" s="3" t="s">
        <v>5</v>
      </c>
      <c r="V31" s="3" t="s">
        <v>5</v>
      </c>
      <c r="W31" s="4">
        <v>79</v>
      </c>
      <c r="X31" s="4">
        <v>10</v>
      </c>
      <c r="Y31" s="9">
        <f t="shared" si="29"/>
        <v>319</v>
      </c>
      <c r="Z31" s="9">
        <f t="shared" si="30"/>
        <v>261.47540983606558</v>
      </c>
      <c r="AA31" s="4">
        <v>79</v>
      </c>
      <c r="AB31" s="4">
        <v>10</v>
      </c>
      <c r="AC31" s="9">
        <f t="shared" si="31"/>
        <v>319</v>
      </c>
      <c r="AD31" s="9">
        <f t="shared" si="32"/>
        <v>261.47540983606558</v>
      </c>
      <c r="AE31" s="2">
        <f t="shared" si="33"/>
        <v>0.47540983606558029</v>
      </c>
      <c r="AF31" s="4" t="s">
        <v>5</v>
      </c>
      <c r="AG31" s="4" t="s">
        <v>5</v>
      </c>
      <c r="AH31" s="9" t="s">
        <v>5</v>
      </c>
      <c r="AI31" s="9" t="s">
        <v>5</v>
      </c>
      <c r="AJ31" s="4" t="s">
        <v>5</v>
      </c>
      <c r="AK31" s="4" t="s">
        <v>5</v>
      </c>
      <c r="AL31" s="9" t="s">
        <v>5</v>
      </c>
      <c r="AM31" s="9" t="s">
        <v>5</v>
      </c>
      <c r="AN31" s="2" t="s">
        <v>5</v>
      </c>
      <c r="AO31" s="4" t="s">
        <v>5</v>
      </c>
      <c r="AP31" s="4" t="s">
        <v>5</v>
      </c>
      <c r="AQ31" s="9" t="s">
        <v>5</v>
      </c>
      <c r="AR31" s="9" t="s">
        <v>5</v>
      </c>
      <c r="AS31" s="2" t="s">
        <v>5</v>
      </c>
      <c r="AT31" s="4">
        <v>79</v>
      </c>
      <c r="AU31" s="4">
        <v>10</v>
      </c>
      <c r="AV31" s="9">
        <f>AT31+(AU31*K31)</f>
        <v>319</v>
      </c>
      <c r="AW31" s="9">
        <f>AV31/1.22</f>
        <v>261.47540983606558</v>
      </c>
      <c r="AX31" s="2">
        <f>AW31-I31</f>
        <v>0.47540983606558029</v>
      </c>
      <c r="AY31" s="8">
        <v>399</v>
      </c>
      <c r="AZ31" s="4">
        <v>339</v>
      </c>
      <c r="BA31" s="9">
        <f>AZ31/1.22</f>
        <v>277.86885245901641</v>
      </c>
      <c r="BB31" s="9">
        <f>BA31-H31</f>
        <v>27.868852459016409</v>
      </c>
      <c r="BC31" s="3">
        <f>AZ31/1.22</f>
        <v>277.86885245901641</v>
      </c>
      <c r="BD31" s="3">
        <f>BC31-I31</f>
        <v>16.868852459016409</v>
      </c>
      <c r="BE31" s="4">
        <v>79</v>
      </c>
      <c r="BF31" s="4">
        <v>10</v>
      </c>
      <c r="BG31" s="9">
        <f>BE31+(BF31*K31)</f>
        <v>319</v>
      </c>
      <c r="BH31" s="44">
        <f>(BG31-Y31)/BG31</f>
        <v>0</v>
      </c>
      <c r="BI31" s="9">
        <f>BG31/1.22</f>
        <v>261.47540983606558</v>
      </c>
      <c r="BJ31" s="4">
        <v>79</v>
      </c>
      <c r="BK31" s="4">
        <v>10</v>
      </c>
      <c r="BL31" s="9">
        <f>BJ31+(BK31*K31)</f>
        <v>319</v>
      </c>
      <c r="BM31" s="44">
        <f>(BL31-AC31)/BL31</f>
        <v>0</v>
      </c>
      <c r="BN31" s="9">
        <f>BL31/1.22</f>
        <v>261.47540983606558</v>
      </c>
      <c r="BO31" s="2">
        <f>(AVERAGE(BI31,BN31)-I31)</f>
        <v>0.47540983606558029</v>
      </c>
    </row>
    <row r="32" spans="1:67" s="5" customFormat="1" ht="12.75" customHeight="1" x14ac:dyDescent="0.2">
      <c r="A32" s="18"/>
      <c r="B32" s="18" t="s">
        <v>73</v>
      </c>
      <c r="C32" s="10">
        <v>6211024</v>
      </c>
      <c r="D32" s="10" t="s">
        <v>54</v>
      </c>
      <c r="E32" s="10" t="s">
        <v>11</v>
      </c>
      <c r="F32" s="10" t="s">
        <v>14</v>
      </c>
      <c r="G32" s="8">
        <v>49</v>
      </c>
      <c r="H32" s="8">
        <v>25</v>
      </c>
      <c r="I32" s="8">
        <v>29</v>
      </c>
      <c r="J32" s="40" t="s">
        <v>5</v>
      </c>
      <c r="K32" s="8" t="s">
        <v>5</v>
      </c>
      <c r="L32" s="34"/>
      <c r="M32" s="4">
        <v>39</v>
      </c>
      <c r="N32" s="9">
        <f t="shared" si="27"/>
        <v>31.967213114754099</v>
      </c>
      <c r="O32" s="9">
        <f>N32-H32</f>
        <v>6.9672131147540988</v>
      </c>
      <c r="P32" s="3">
        <f t="shared" si="28"/>
        <v>31.967213114754099</v>
      </c>
      <c r="Q32" s="3">
        <f>P32-I32</f>
        <v>2.9672131147540988</v>
      </c>
      <c r="R32" s="4">
        <v>35</v>
      </c>
      <c r="S32" s="9">
        <f>R32/1.22</f>
        <v>28.688524590163937</v>
      </c>
      <c r="T32" s="9">
        <f>S32-H32</f>
        <v>3.6885245901639365</v>
      </c>
      <c r="U32" s="3">
        <f>R32/1.22</f>
        <v>28.688524590163937</v>
      </c>
      <c r="V32" s="3">
        <f>U32-I32</f>
        <v>-0.31147540983606348</v>
      </c>
      <c r="W32" s="4" t="s">
        <v>5</v>
      </c>
      <c r="X32" s="4" t="s">
        <v>5</v>
      </c>
      <c r="Y32" s="9" t="s">
        <v>5</v>
      </c>
      <c r="Z32" s="9" t="s">
        <v>5</v>
      </c>
      <c r="AA32" s="4" t="s">
        <v>5</v>
      </c>
      <c r="AB32" s="4" t="s">
        <v>5</v>
      </c>
      <c r="AC32" s="9" t="s">
        <v>5</v>
      </c>
      <c r="AD32" s="9" t="s">
        <v>5</v>
      </c>
      <c r="AE32" s="2" t="s">
        <v>5</v>
      </c>
      <c r="AF32" s="4" t="s">
        <v>5</v>
      </c>
      <c r="AG32" s="4" t="s">
        <v>5</v>
      </c>
      <c r="AH32" s="9" t="s">
        <v>5</v>
      </c>
      <c r="AI32" s="9" t="s">
        <v>5</v>
      </c>
      <c r="AJ32" s="4" t="s">
        <v>5</v>
      </c>
      <c r="AK32" s="4" t="s">
        <v>5</v>
      </c>
      <c r="AL32" s="9" t="s">
        <v>5</v>
      </c>
      <c r="AM32" s="12" t="s">
        <v>5</v>
      </c>
      <c r="AN32" s="2" t="s">
        <v>5</v>
      </c>
      <c r="AO32" s="4" t="s">
        <v>5</v>
      </c>
      <c r="AP32" s="4" t="s">
        <v>5</v>
      </c>
      <c r="AQ32" s="9" t="s">
        <v>5</v>
      </c>
      <c r="AR32" s="4" t="s">
        <v>5</v>
      </c>
      <c r="AS32" s="2" t="s">
        <v>5</v>
      </c>
      <c r="AT32" s="2" t="s">
        <v>5</v>
      </c>
      <c r="AU32" s="2" t="s">
        <v>5</v>
      </c>
      <c r="AV32" s="2" t="s">
        <v>5</v>
      </c>
      <c r="AW32" s="2" t="s">
        <v>5</v>
      </c>
      <c r="AX32" s="2" t="s">
        <v>5</v>
      </c>
      <c r="AY32" s="2" t="s">
        <v>5</v>
      </c>
      <c r="AZ32" s="8" t="s">
        <v>5</v>
      </c>
      <c r="BA32" s="8" t="s">
        <v>5</v>
      </c>
      <c r="BB32" s="8" t="s">
        <v>5</v>
      </c>
      <c r="BC32" s="8" t="s">
        <v>5</v>
      </c>
      <c r="BD32" s="8" t="s">
        <v>5</v>
      </c>
      <c r="BE32" s="8" t="s">
        <v>5</v>
      </c>
      <c r="BF32" s="8" t="s">
        <v>5</v>
      </c>
      <c r="BG32" s="8" t="s">
        <v>5</v>
      </c>
      <c r="BH32" s="8" t="s">
        <v>5</v>
      </c>
      <c r="BI32" s="8" t="s">
        <v>5</v>
      </c>
      <c r="BJ32" s="8" t="s">
        <v>5</v>
      </c>
      <c r="BK32" s="8" t="s">
        <v>5</v>
      </c>
      <c r="BL32" s="8" t="s">
        <v>5</v>
      </c>
      <c r="BM32" s="8" t="s">
        <v>5</v>
      </c>
      <c r="BN32" s="8" t="s">
        <v>5</v>
      </c>
      <c r="BO32" s="2" t="s">
        <v>5</v>
      </c>
    </row>
    <row r="33" spans="1:67" s="5" customFormat="1" ht="12.75" customHeight="1" x14ac:dyDescent="0.2">
      <c r="A33" s="10"/>
      <c r="B33" s="10" t="s">
        <v>73</v>
      </c>
      <c r="C33" s="10">
        <v>6211027</v>
      </c>
      <c r="D33" s="35" t="s">
        <v>84</v>
      </c>
      <c r="E33" s="10" t="s">
        <v>11</v>
      </c>
      <c r="F33" s="10" t="s">
        <v>14</v>
      </c>
      <c r="G33" s="19">
        <v>159</v>
      </c>
      <c r="H33" s="8">
        <v>90</v>
      </c>
      <c r="I33" s="8">
        <v>105</v>
      </c>
      <c r="J33" s="40" t="s">
        <v>5</v>
      </c>
      <c r="K33" s="19">
        <v>24</v>
      </c>
      <c r="L33" s="34"/>
      <c r="M33" s="4">
        <v>139</v>
      </c>
      <c r="N33" s="9">
        <f t="shared" si="27"/>
        <v>113.9344262295082</v>
      </c>
      <c r="O33" s="9">
        <f>N33-H33</f>
        <v>23.934426229508205</v>
      </c>
      <c r="P33" s="16">
        <f t="shared" si="28"/>
        <v>113.9344262295082</v>
      </c>
      <c r="Q33" s="16">
        <f>P33-I33</f>
        <v>8.9344262295082046</v>
      </c>
      <c r="R33" s="4" t="s">
        <v>5</v>
      </c>
      <c r="S33" s="4" t="s">
        <v>5</v>
      </c>
      <c r="T33" s="4" t="s">
        <v>5</v>
      </c>
      <c r="U33" s="3" t="s">
        <v>5</v>
      </c>
      <c r="V33" s="3" t="s">
        <v>5</v>
      </c>
      <c r="W33" s="4">
        <v>1</v>
      </c>
      <c r="X33" s="4">
        <v>6</v>
      </c>
      <c r="Y33" s="9">
        <f t="shared" ref="Y33:Y61" si="34">W33+(X33*K33)</f>
        <v>145</v>
      </c>
      <c r="Z33" s="9">
        <f t="shared" ref="Z33:Z61" si="35">Y33/1.22</f>
        <v>118.85245901639344</v>
      </c>
      <c r="AA33" s="4">
        <v>1</v>
      </c>
      <c r="AB33" s="4">
        <v>6</v>
      </c>
      <c r="AC33" s="9">
        <f t="shared" ref="AC33:AC61" si="36">AA33+(AB33*K33)</f>
        <v>145</v>
      </c>
      <c r="AD33" s="9">
        <f t="shared" ref="AD33:AD41" si="37">(AA33+(AB33*K33))/1.22</f>
        <v>118.85245901639344</v>
      </c>
      <c r="AE33" s="2">
        <f t="shared" ref="AE33:AE61" si="38">(AVERAGE(Z33,AD33)-I33)</f>
        <v>13.852459016393439</v>
      </c>
      <c r="AF33" s="4" t="s">
        <v>5</v>
      </c>
      <c r="AG33" s="4" t="s">
        <v>5</v>
      </c>
      <c r="AH33" s="9" t="s">
        <v>5</v>
      </c>
      <c r="AI33" s="9" t="s">
        <v>5</v>
      </c>
      <c r="AJ33" s="9" t="s">
        <v>5</v>
      </c>
      <c r="AK33" s="9" t="s">
        <v>5</v>
      </c>
      <c r="AL33" s="9" t="s">
        <v>5</v>
      </c>
      <c r="AM33" s="12" t="s">
        <v>5</v>
      </c>
      <c r="AN33" s="9" t="s">
        <v>5</v>
      </c>
      <c r="AO33" s="4" t="s">
        <v>5</v>
      </c>
      <c r="AP33" s="4" t="s">
        <v>5</v>
      </c>
      <c r="AQ33" s="9" t="s">
        <v>5</v>
      </c>
      <c r="AR33" s="9" t="s">
        <v>5</v>
      </c>
      <c r="AS33" s="2" t="s">
        <v>5</v>
      </c>
      <c r="AT33" s="4" t="s">
        <v>5</v>
      </c>
      <c r="AU33" s="4" t="s">
        <v>5</v>
      </c>
      <c r="AV33" s="4" t="s">
        <v>5</v>
      </c>
      <c r="AW33" s="4" t="s">
        <v>5</v>
      </c>
      <c r="AX33" s="4" t="s">
        <v>5</v>
      </c>
      <c r="AY33" s="8">
        <v>159</v>
      </c>
      <c r="AZ33" s="4">
        <v>139</v>
      </c>
      <c r="BA33" s="9">
        <f>AZ33/1.22</f>
        <v>113.9344262295082</v>
      </c>
      <c r="BB33" s="9">
        <f>BA33-H33</f>
        <v>23.934426229508205</v>
      </c>
      <c r="BC33" s="3">
        <f>AZ33/1.22</f>
        <v>113.9344262295082</v>
      </c>
      <c r="BD33" s="3">
        <f>BC33-I33</f>
        <v>8.9344262295082046</v>
      </c>
      <c r="BE33" s="4">
        <v>1</v>
      </c>
      <c r="BF33" s="4">
        <v>6</v>
      </c>
      <c r="BG33" s="9">
        <f t="shared" ref="BG33:BG49" si="39">BE33+(BF33*K33)</f>
        <v>145</v>
      </c>
      <c r="BH33" s="44">
        <f t="shared" ref="BH33:BH49" si="40">(BG33-Y33)/BG33</f>
        <v>0</v>
      </c>
      <c r="BI33" s="9">
        <f t="shared" ref="BI33:BI49" si="41">BG33/1.22</f>
        <v>118.85245901639344</v>
      </c>
      <c r="BJ33" s="4">
        <v>1</v>
      </c>
      <c r="BK33" s="4">
        <v>6</v>
      </c>
      <c r="BL33" s="9">
        <f t="shared" ref="BL33:BL49" si="42">BJ33+(BK33*K33)</f>
        <v>145</v>
      </c>
      <c r="BM33" s="44">
        <f t="shared" ref="BM33:BM49" si="43">(BL33-AC33)/BL33</f>
        <v>0</v>
      </c>
      <c r="BN33" s="9">
        <f t="shared" ref="BN33:BN49" si="44">BL33/1.22</f>
        <v>118.85245901639344</v>
      </c>
      <c r="BO33" s="2">
        <f t="shared" ref="BO33:BO49" si="45">(AVERAGE(BI33,BN33)-I33)</f>
        <v>13.852459016393439</v>
      </c>
    </row>
    <row r="34" spans="1:67" s="5" customFormat="1" ht="12.75" customHeight="1" x14ac:dyDescent="0.2">
      <c r="A34" s="18"/>
      <c r="B34" s="18" t="s">
        <v>73</v>
      </c>
      <c r="C34" s="10">
        <v>6211025</v>
      </c>
      <c r="D34" s="10" t="s">
        <v>62</v>
      </c>
      <c r="E34" s="10" t="s">
        <v>11</v>
      </c>
      <c r="F34" s="10" t="s">
        <v>14</v>
      </c>
      <c r="G34" s="8">
        <v>149</v>
      </c>
      <c r="H34" s="8">
        <v>105</v>
      </c>
      <c r="I34" s="8">
        <v>102</v>
      </c>
      <c r="J34" s="40" t="s">
        <v>5</v>
      </c>
      <c r="K34" s="8">
        <v>24</v>
      </c>
      <c r="L34" s="34"/>
      <c r="M34" s="4">
        <v>129</v>
      </c>
      <c r="N34" s="9">
        <f t="shared" si="27"/>
        <v>105.73770491803279</v>
      </c>
      <c r="O34" s="9">
        <f>N34-H34</f>
        <v>0.73770491803279015</v>
      </c>
      <c r="P34" s="3">
        <f t="shared" si="28"/>
        <v>105.73770491803279</v>
      </c>
      <c r="Q34" s="3">
        <f>P34-I34</f>
        <v>3.7377049180327901</v>
      </c>
      <c r="R34" s="4" t="s">
        <v>5</v>
      </c>
      <c r="S34" s="4" t="s">
        <v>5</v>
      </c>
      <c r="T34" s="4" t="s">
        <v>5</v>
      </c>
      <c r="U34" s="3" t="s">
        <v>5</v>
      </c>
      <c r="V34" s="3" t="s">
        <v>5</v>
      </c>
      <c r="W34" s="4">
        <v>1</v>
      </c>
      <c r="X34" s="4">
        <v>5</v>
      </c>
      <c r="Y34" s="9">
        <f t="shared" si="34"/>
        <v>121</v>
      </c>
      <c r="Z34" s="9">
        <f t="shared" si="35"/>
        <v>99.180327868852459</v>
      </c>
      <c r="AA34" s="4">
        <v>1</v>
      </c>
      <c r="AB34" s="4">
        <v>5</v>
      </c>
      <c r="AC34" s="9">
        <f t="shared" si="36"/>
        <v>121</v>
      </c>
      <c r="AD34" s="9">
        <f t="shared" si="37"/>
        <v>99.180327868852459</v>
      </c>
      <c r="AE34" s="2">
        <f t="shared" si="38"/>
        <v>-2.8196721311475414</v>
      </c>
      <c r="AF34" s="4" t="s">
        <v>5</v>
      </c>
      <c r="AG34" s="4" t="s">
        <v>5</v>
      </c>
      <c r="AH34" s="9" t="s">
        <v>5</v>
      </c>
      <c r="AI34" s="9" t="s">
        <v>5</v>
      </c>
      <c r="AJ34" s="4" t="s">
        <v>5</v>
      </c>
      <c r="AK34" s="4" t="s">
        <v>5</v>
      </c>
      <c r="AL34" s="9" t="s">
        <v>5</v>
      </c>
      <c r="AM34" s="12" t="s">
        <v>5</v>
      </c>
      <c r="AN34" s="2" t="s">
        <v>5</v>
      </c>
      <c r="AO34" s="4" t="s">
        <v>5</v>
      </c>
      <c r="AP34" s="4" t="s">
        <v>5</v>
      </c>
      <c r="AQ34" s="9" t="s">
        <v>5</v>
      </c>
      <c r="AR34" s="4" t="s">
        <v>5</v>
      </c>
      <c r="AS34" s="2" t="s">
        <v>5</v>
      </c>
      <c r="AT34" s="4">
        <v>1</v>
      </c>
      <c r="AU34" s="4">
        <v>5</v>
      </c>
      <c r="AV34" s="9">
        <f>AT34+(AU34*K34)</f>
        <v>121</v>
      </c>
      <c r="AW34" s="9">
        <f>(AT34+(AU34*K34))/1.22</f>
        <v>99.180327868852459</v>
      </c>
      <c r="AX34" s="2">
        <v>1.0983606557376788</v>
      </c>
      <c r="AY34" s="2">
        <v>149</v>
      </c>
      <c r="AZ34" s="8" t="s">
        <v>5</v>
      </c>
      <c r="BA34" s="8" t="s">
        <v>5</v>
      </c>
      <c r="BB34" s="8" t="s">
        <v>5</v>
      </c>
      <c r="BC34" s="8" t="s">
        <v>5</v>
      </c>
      <c r="BD34" s="8" t="s">
        <v>5</v>
      </c>
      <c r="BE34" s="8">
        <v>1</v>
      </c>
      <c r="BF34" s="8">
        <v>5</v>
      </c>
      <c r="BG34" s="8">
        <f t="shared" si="39"/>
        <v>121</v>
      </c>
      <c r="BH34" s="43">
        <f t="shared" si="40"/>
        <v>0</v>
      </c>
      <c r="BI34" s="8">
        <f t="shared" si="41"/>
        <v>99.180327868852459</v>
      </c>
      <c r="BJ34" s="8">
        <v>1</v>
      </c>
      <c r="BK34" s="8">
        <v>5</v>
      </c>
      <c r="BL34" s="8">
        <f t="shared" si="42"/>
        <v>121</v>
      </c>
      <c r="BM34" s="43">
        <f t="shared" si="43"/>
        <v>0</v>
      </c>
      <c r="BN34" s="8">
        <f t="shared" si="44"/>
        <v>99.180327868852459</v>
      </c>
      <c r="BO34" s="2">
        <f t="shared" si="45"/>
        <v>-2.8196721311475414</v>
      </c>
    </row>
    <row r="35" spans="1:67" s="5" customFormat="1" ht="12.75" customHeight="1" x14ac:dyDescent="0.2">
      <c r="A35" s="18"/>
      <c r="B35" s="18" t="s">
        <v>73</v>
      </c>
      <c r="C35" s="10">
        <v>6224007</v>
      </c>
      <c r="D35" s="35" t="s">
        <v>87</v>
      </c>
      <c r="E35" s="10" t="s">
        <v>11</v>
      </c>
      <c r="F35" s="10" t="s">
        <v>14</v>
      </c>
      <c r="G35" s="11">
        <v>199</v>
      </c>
      <c r="H35" s="11">
        <v>130</v>
      </c>
      <c r="I35" s="11">
        <v>130</v>
      </c>
      <c r="J35" s="40">
        <f t="shared" si="22"/>
        <v>0.20301507537688446</v>
      </c>
      <c r="K35" s="11">
        <v>24</v>
      </c>
      <c r="L35" s="23"/>
      <c r="M35" s="4">
        <v>169</v>
      </c>
      <c r="N35" s="9">
        <f t="shared" si="27"/>
        <v>138.52459016393442</v>
      </c>
      <c r="O35" s="9">
        <f>N35-H35</f>
        <v>8.5245901639344197</v>
      </c>
      <c r="P35" s="3">
        <f t="shared" si="28"/>
        <v>138.52459016393442</v>
      </c>
      <c r="Q35" s="3">
        <f>P35-I35</f>
        <v>8.5245901639344197</v>
      </c>
      <c r="R35" s="4" t="s">
        <v>5</v>
      </c>
      <c r="S35" s="4" t="s">
        <v>5</v>
      </c>
      <c r="T35" s="4" t="s">
        <v>5</v>
      </c>
      <c r="U35" s="3" t="s">
        <v>5</v>
      </c>
      <c r="V35" s="3" t="s">
        <v>5</v>
      </c>
      <c r="W35" s="4">
        <v>1</v>
      </c>
      <c r="X35" s="4">
        <v>7</v>
      </c>
      <c r="Y35" s="9">
        <f t="shared" si="34"/>
        <v>169</v>
      </c>
      <c r="Z35" s="9">
        <f t="shared" si="35"/>
        <v>138.52459016393442</v>
      </c>
      <c r="AA35" s="4">
        <v>1</v>
      </c>
      <c r="AB35" s="4">
        <v>7</v>
      </c>
      <c r="AC35" s="9">
        <f t="shared" si="36"/>
        <v>169</v>
      </c>
      <c r="AD35" s="9">
        <f t="shared" si="37"/>
        <v>138.52459016393442</v>
      </c>
      <c r="AE35" s="2">
        <f t="shared" si="38"/>
        <v>8.5245901639344197</v>
      </c>
      <c r="AF35" s="4" t="s">
        <v>5</v>
      </c>
      <c r="AG35" s="4" t="s">
        <v>5</v>
      </c>
      <c r="AH35" s="9" t="s">
        <v>5</v>
      </c>
      <c r="AI35" s="9" t="s">
        <v>5</v>
      </c>
      <c r="AJ35" s="4" t="s">
        <v>5</v>
      </c>
      <c r="AK35" s="4" t="s">
        <v>5</v>
      </c>
      <c r="AL35" s="9" t="s">
        <v>5</v>
      </c>
      <c r="AM35" s="9" t="s">
        <v>5</v>
      </c>
      <c r="AN35" s="2" t="s">
        <v>5</v>
      </c>
      <c r="AO35" s="4" t="s">
        <v>5</v>
      </c>
      <c r="AP35" s="4" t="s">
        <v>5</v>
      </c>
      <c r="AQ35" s="9" t="s">
        <v>5</v>
      </c>
      <c r="AR35" s="9" t="s">
        <v>5</v>
      </c>
      <c r="AS35" s="2" t="s">
        <v>5</v>
      </c>
      <c r="AT35" s="4">
        <v>1</v>
      </c>
      <c r="AU35" s="4">
        <v>7</v>
      </c>
      <c r="AV35" s="9">
        <f>AT35+(AU35*K35)</f>
        <v>169</v>
      </c>
      <c r="AW35" s="9">
        <f>AV35/1.22</f>
        <v>138.52459016393442</v>
      </c>
      <c r="AX35" s="2">
        <f>AW35-I35</f>
        <v>8.5245901639344197</v>
      </c>
      <c r="AY35" s="8">
        <v>199</v>
      </c>
      <c r="AZ35" s="4">
        <v>169</v>
      </c>
      <c r="BA35" s="9">
        <f>AZ35/1.22</f>
        <v>138.52459016393442</v>
      </c>
      <c r="BB35" s="9">
        <f>BA35-H35</f>
        <v>8.5245901639344197</v>
      </c>
      <c r="BC35" s="3">
        <f>AZ35/1.22</f>
        <v>138.52459016393442</v>
      </c>
      <c r="BD35" s="3">
        <f>BC35-I35</f>
        <v>8.5245901639344197</v>
      </c>
      <c r="BE35" s="4">
        <v>1</v>
      </c>
      <c r="BF35" s="4">
        <v>7</v>
      </c>
      <c r="BG35" s="9">
        <f t="shared" si="39"/>
        <v>169</v>
      </c>
      <c r="BH35" s="44">
        <f t="shared" si="40"/>
        <v>0</v>
      </c>
      <c r="BI35" s="9">
        <f t="shared" si="41"/>
        <v>138.52459016393442</v>
      </c>
      <c r="BJ35" s="4">
        <v>1</v>
      </c>
      <c r="BK35" s="4">
        <v>7</v>
      </c>
      <c r="BL35" s="9">
        <f t="shared" si="42"/>
        <v>169</v>
      </c>
      <c r="BM35" s="44">
        <f t="shared" si="43"/>
        <v>0</v>
      </c>
      <c r="BN35" s="9">
        <f t="shared" si="44"/>
        <v>138.52459016393442</v>
      </c>
      <c r="BO35" s="2">
        <f t="shared" si="45"/>
        <v>8.5245901639344197</v>
      </c>
    </row>
    <row r="36" spans="1:67" s="5" customFormat="1" ht="12.75" customHeight="1" x14ac:dyDescent="0.2">
      <c r="A36" s="10"/>
      <c r="B36" s="10" t="s">
        <v>73</v>
      </c>
      <c r="C36" s="10">
        <v>6224004</v>
      </c>
      <c r="D36" s="10" t="s">
        <v>78</v>
      </c>
      <c r="E36" s="10" t="s">
        <v>12</v>
      </c>
      <c r="F36" s="10" t="s">
        <v>14</v>
      </c>
      <c r="G36" s="20">
        <v>279</v>
      </c>
      <c r="H36" s="23">
        <v>180</v>
      </c>
      <c r="I36" s="23">
        <v>176</v>
      </c>
      <c r="J36" s="40" t="s">
        <v>5</v>
      </c>
      <c r="K36" s="20">
        <v>24</v>
      </c>
      <c r="L36" s="29"/>
      <c r="M36" s="28">
        <v>229</v>
      </c>
      <c r="N36" s="9">
        <f t="shared" si="27"/>
        <v>187.70491803278688</v>
      </c>
      <c r="O36" s="9">
        <f>N36-H36</f>
        <v>7.7049180327868783</v>
      </c>
      <c r="P36" s="16">
        <f t="shared" si="28"/>
        <v>187.70491803278688</v>
      </c>
      <c r="Q36" s="16">
        <f>P36-I36</f>
        <v>11.704918032786878</v>
      </c>
      <c r="R36" s="4" t="s">
        <v>5</v>
      </c>
      <c r="S36" s="4" t="s">
        <v>5</v>
      </c>
      <c r="T36" s="4" t="s">
        <v>5</v>
      </c>
      <c r="U36" s="3" t="s">
        <v>5</v>
      </c>
      <c r="V36" s="3" t="s">
        <v>5</v>
      </c>
      <c r="W36" s="4">
        <v>9</v>
      </c>
      <c r="X36" s="4">
        <v>9</v>
      </c>
      <c r="Y36" s="9">
        <f t="shared" si="34"/>
        <v>225</v>
      </c>
      <c r="Z36" s="9">
        <f t="shared" si="35"/>
        <v>184.42622950819671</v>
      </c>
      <c r="AA36" s="4">
        <v>9</v>
      </c>
      <c r="AB36" s="4">
        <v>9</v>
      </c>
      <c r="AC36" s="9">
        <f t="shared" si="36"/>
        <v>225</v>
      </c>
      <c r="AD36" s="9">
        <f t="shared" si="37"/>
        <v>184.42622950819671</v>
      </c>
      <c r="AE36" s="2">
        <f t="shared" si="38"/>
        <v>8.4262295081967125</v>
      </c>
      <c r="AF36" s="4" t="s">
        <v>5</v>
      </c>
      <c r="AG36" s="4" t="s">
        <v>5</v>
      </c>
      <c r="AH36" s="9" t="s">
        <v>5</v>
      </c>
      <c r="AI36" s="9" t="s">
        <v>5</v>
      </c>
      <c r="AJ36" s="9" t="s">
        <v>5</v>
      </c>
      <c r="AK36" s="9" t="s">
        <v>5</v>
      </c>
      <c r="AL36" s="9" t="s">
        <v>5</v>
      </c>
      <c r="AM36" s="12" t="s">
        <v>5</v>
      </c>
      <c r="AN36" s="9" t="s">
        <v>5</v>
      </c>
      <c r="AO36" s="4" t="s">
        <v>5</v>
      </c>
      <c r="AP36" s="4" t="s">
        <v>5</v>
      </c>
      <c r="AQ36" s="9" t="s">
        <v>5</v>
      </c>
      <c r="AR36" s="9" t="s">
        <v>5</v>
      </c>
      <c r="AS36" s="2" t="s">
        <v>5</v>
      </c>
      <c r="AT36" s="4" t="s">
        <v>5</v>
      </c>
      <c r="AU36" s="4" t="s">
        <v>5</v>
      </c>
      <c r="AV36" s="4" t="s">
        <v>5</v>
      </c>
      <c r="AW36" s="4" t="s">
        <v>5</v>
      </c>
      <c r="AX36" s="4" t="s">
        <v>5</v>
      </c>
      <c r="AY36" s="8">
        <v>279</v>
      </c>
      <c r="AZ36" s="8" t="s">
        <v>5</v>
      </c>
      <c r="BA36" s="8" t="s">
        <v>5</v>
      </c>
      <c r="BB36" s="8" t="s">
        <v>5</v>
      </c>
      <c r="BC36" s="8" t="s">
        <v>5</v>
      </c>
      <c r="BD36" s="8" t="s">
        <v>5</v>
      </c>
      <c r="BE36" s="8">
        <v>9</v>
      </c>
      <c r="BF36" s="8">
        <v>9</v>
      </c>
      <c r="BG36" s="8">
        <f t="shared" si="39"/>
        <v>225</v>
      </c>
      <c r="BH36" s="43">
        <f t="shared" si="40"/>
        <v>0</v>
      </c>
      <c r="BI36" s="8">
        <f t="shared" si="41"/>
        <v>184.42622950819671</v>
      </c>
      <c r="BJ36" s="8">
        <v>9</v>
      </c>
      <c r="BK36" s="8">
        <v>9</v>
      </c>
      <c r="BL36" s="8">
        <f t="shared" si="42"/>
        <v>225</v>
      </c>
      <c r="BM36" s="43">
        <f t="shared" si="43"/>
        <v>0</v>
      </c>
      <c r="BN36" s="8">
        <f t="shared" si="44"/>
        <v>184.42622950819671</v>
      </c>
      <c r="BO36" s="2">
        <f t="shared" si="45"/>
        <v>8.4262295081967125</v>
      </c>
    </row>
    <row r="37" spans="1:67" s="5" customFormat="1" ht="12.75" customHeight="1" x14ac:dyDescent="0.2">
      <c r="A37" s="18"/>
      <c r="B37" s="18" t="s">
        <v>73</v>
      </c>
      <c r="C37" s="10">
        <v>6224003</v>
      </c>
      <c r="D37" s="10" t="s">
        <v>63</v>
      </c>
      <c r="E37" s="10" t="s">
        <v>11</v>
      </c>
      <c r="F37" s="10" t="s">
        <v>14</v>
      </c>
      <c r="G37" s="23">
        <v>199</v>
      </c>
      <c r="H37" s="23">
        <v>130</v>
      </c>
      <c r="I37" s="23">
        <v>130</v>
      </c>
      <c r="J37" s="40" t="s">
        <v>5</v>
      </c>
      <c r="K37" s="23">
        <v>24</v>
      </c>
      <c r="L37" s="29"/>
      <c r="M37" s="4">
        <v>159</v>
      </c>
      <c r="N37" s="9">
        <f t="shared" si="27"/>
        <v>130.32786885245901</v>
      </c>
      <c r="O37" s="9">
        <f>N37-H37</f>
        <v>0.32786885245900521</v>
      </c>
      <c r="P37" s="3">
        <f t="shared" si="28"/>
        <v>130.32786885245901</v>
      </c>
      <c r="Q37" s="3">
        <f>P37-I37</f>
        <v>0.32786885245900521</v>
      </c>
      <c r="R37" s="4" t="s">
        <v>5</v>
      </c>
      <c r="S37" s="4" t="s">
        <v>5</v>
      </c>
      <c r="T37" s="4" t="s">
        <v>5</v>
      </c>
      <c r="U37" s="3" t="s">
        <v>5</v>
      </c>
      <c r="V37" s="3" t="s">
        <v>5</v>
      </c>
      <c r="W37" s="4">
        <v>1</v>
      </c>
      <c r="X37" s="4">
        <v>6</v>
      </c>
      <c r="Y37" s="9">
        <f t="shared" si="34"/>
        <v>145</v>
      </c>
      <c r="Z37" s="9">
        <f t="shared" si="35"/>
        <v>118.85245901639344</v>
      </c>
      <c r="AA37" s="4">
        <v>1</v>
      </c>
      <c r="AB37" s="4">
        <v>6</v>
      </c>
      <c r="AC37" s="9">
        <f t="shared" si="36"/>
        <v>145</v>
      </c>
      <c r="AD37" s="9">
        <f t="shared" si="37"/>
        <v>118.85245901639344</v>
      </c>
      <c r="AE37" s="2">
        <f t="shared" si="38"/>
        <v>-11.147540983606561</v>
      </c>
      <c r="AF37" s="4" t="s">
        <v>5</v>
      </c>
      <c r="AG37" s="4" t="s">
        <v>5</v>
      </c>
      <c r="AH37" s="9" t="s">
        <v>5</v>
      </c>
      <c r="AI37" s="9" t="s">
        <v>5</v>
      </c>
      <c r="AJ37" s="4" t="s">
        <v>5</v>
      </c>
      <c r="AK37" s="4" t="s">
        <v>5</v>
      </c>
      <c r="AL37" s="9" t="s">
        <v>5</v>
      </c>
      <c r="AM37" s="12" t="s">
        <v>5</v>
      </c>
      <c r="AN37" s="2" t="s">
        <v>5</v>
      </c>
      <c r="AO37" s="4" t="s">
        <v>5</v>
      </c>
      <c r="AP37" s="4" t="s">
        <v>5</v>
      </c>
      <c r="AQ37" s="9" t="s">
        <v>5</v>
      </c>
      <c r="AR37" s="4" t="s">
        <v>5</v>
      </c>
      <c r="AS37" s="2" t="s">
        <v>5</v>
      </c>
      <c r="AT37" s="4">
        <v>1</v>
      </c>
      <c r="AU37" s="4">
        <v>6</v>
      </c>
      <c r="AV37" s="9">
        <f t="shared" ref="AV37:AV42" si="46">AT37+(AU37*K37)</f>
        <v>145</v>
      </c>
      <c r="AW37" s="9">
        <f>(AT37+(AU37*K37))/1.22</f>
        <v>118.85245901639344</v>
      </c>
      <c r="AX37" s="2">
        <v>1.0983606557376788</v>
      </c>
      <c r="AY37" s="2">
        <v>199</v>
      </c>
      <c r="AZ37" s="8" t="s">
        <v>5</v>
      </c>
      <c r="BA37" s="8" t="s">
        <v>5</v>
      </c>
      <c r="BB37" s="8" t="s">
        <v>5</v>
      </c>
      <c r="BC37" s="8" t="s">
        <v>5</v>
      </c>
      <c r="BD37" s="8" t="s">
        <v>5</v>
      </c>
      <c r="BE37" s="8">
        <v>1</v>
      </c>
      <c r="BF37" s="8">
        <v>6</v>
      </c>
      <c r="BG37" s="8">
        <f t="shared" si="39"/>
        <v>145</v>
      </c>
      <c r="BH37" s="43">
        <f t="shared" si="40"/>
        <v>0</v>
      </c>
      <c r="BI37" s="8">
        <f t="shared" si="41"/>
        <v>118.85245901639344</v>
      </c>
      <c r="BJ37" s="8">
        <v>1</v>
      </c>
      <c r="BK37" s="8">
        <v>6</v>
      </c>
      <c r="BL37" s="8">
        <f t="shared" si="42"/>
        <v>145</v>
      </c>
      <c r="BM37" s="43">
        <f t="shared" si="43"/>
        <v>0</v>
      </c>
      <c r="BN37" s="8">
        <f t="shared" si="44"/>
        <v>118.85245901639344</v>
      </c>
      <c r="BO37" s="2">
        <f t="shared" si="45"/>
        <v>-11.147540983606561</v>
      </c>
    </row>
    <row r="38" spans="1:67" s="5" customFormat="1" ht="12.75" customHeight="1" x14ac:dyDescent="0.2">
      <c r="A38" s="18"/>
      <c r="B38" s="18" t="s">
        <v>73</v>
      </c>
      <c r="C38" s="10">
        <v>6224002</v>
      </c>
      <c r="D38" s="10" t="s">
        <v>61</v>
      </c>
      <c r="E38" s="10" t="s">
        <v>13</v>
      </c>
      <c r="F38" s="10" t="s">
        <v>15</v>
      </c>
      <c r="G38" s="23">
        <v>499</v>
      </c>
      <c r="H38" s="23">
        <v>340</v>
      </c>
      <c r="I38" s="23">
        <v>327</v>
      </c>
      <c r="J38" s="40" t="s">
        <v>5</v>
      </c>
      <c r="K38" s="23">
        <v>30</v>
      </c>
      <c r="L38" s="34"/>
      <c r="M38" s="4">
        <v>419</v>
      </c>
      <c r="N38" s="9">
        <f t="shared" si="27"/>
        <v>343.44262295081967</v>
      </c>
      <c r="O38" s="9">
        <f>N38-H38</f>
        <v>3.4426229508196684</v>
      </c>
      <c r="P38" s="3">
        <f t="shared" si="28"/>
        <v>343.44262295081967</v>
      </c>
      <c r="Q38" s="3">
        <f>P38-I38</f>
        <v>16.442622950819668</v>
      </c>
      <c r="R38" s="4" t="s">
        <v>5</v>
      </c>
      <c r="S38" s="4" t="s">
        <v>5</v>
      </c>
      <c r="T38" s="4" t="s">
        <v>5</v>
      </c>
      <c r="U38" s="3" t="s">
        <v>5</v>
      </c>
      <c r="V38" s="3" t="s">
        <v>5</v>
      </c>
      <c r="W38" s="4">
        <v>99</v>
      </c>
      <c r="X38" s="4">
        <v>10</v>
      </c>
      <c r="Y38" s="9">
        <f t="shared" si="34"/>
        <v>399</v>
      </c>
      <c r="Z38" s="9">
        <f t="shared" si="35"/>
        <v>327.04918032786884</v>
      </c>
      <c r="AA38" s="4">
        <v>99</v>
      </c>
      <c r="AB38" s="4">
        <v>10</v>
      </c>
      <c r="AC38" s="9">
        <f t="shared" si="36"/>
        <v>399</v>
      </c>
      <c r="AD38" s="9">
        <f t="shared" si="37"/>
        <v>327.04918032786884</v>
      </c>
      <c r="AE38" s="57">
        <f t="shared" si="38"/>
        <v>4.9180327868839413E-2</v>
      </c>
      <c r="AF38" s="4" t="s">
        <v>5</v>
      </c>
      <c r="AG38" s="4" t="s">
        <v>5</v>
      </c>
      <c r="AH38" s="9" t="s">
        <v>5</v>
      </c>
      <c r="AI38" s="9" t="s">
        <v>5</v>
      </c>
      <c r="AJ38" s="4" t="s">
        <v>5</v>
      </c>
      <c r="AK38" s="4" t="s">
        <v>5</v>
      </c>
      <c r="AL38" s="9" t="s">
        <v>5</v>
      </c>
      <c r="AM38" s="12" t="s">
        <v>5</v>
      </c>
      <c r="AN38" s="2" t="s">
        <v>5</v>
      </c>
      <c r="AO38" s="4" t="s">
        <v>5</v>
      </c>
      <c r="AP38" s="4" t="s">
        <v>5</v>
      </c>
      <c r="AQ38" s="9" t="s">
        <v>5</v>
      </c>
      <c r="AR38" s="4" t="s">
        <v>5</v>
      </c>
      <c r="AS38" s="2" t="s">
        <v>5</v>
      </c>
      <c r="AT38" s="4">
        <v>99</v>
      </c>
      <c r="AU38" s="4">
        <v>10</v>
      </c>
      <c r="AV38" s="9">
        <f t="shared" si="46"/>
        <v>399</v>
      </c>
      <c r="AW38" s="9">
        <f>(AT38+(AU38*K38))/1.22</f>
        <v>327.04918032786884</v>
      </c>
      <c r="AX38" s="2">
        <f>AW38-I38</f>
        <v>4.9180327868839413E-2</v>
      </c>
      <c r="AY38" s="2">
        <f>G38</f>
        <v>499</v>
      </c>
      <c r="AZ38" s="8" t="s">
        <v>5</v>
      </c>
      <c r="BA38" s="8" t="s">
        <v>5</v>
      </c>
      <c r="BB38" s="8" t="s">
        <v>5</v>
      </c>
      <c r="BC38" s="8" t="s">
        <v>5</v>
      </c>
      <c r="BD38" s="8" t="s">
        <v>5</v>
      </c>
      <c r="BE38" s="8">
        <v>99</v>
      </c>
      <c r="BF38" s="8">
        <v>10</v>
      </c>
      <c r="BG38" s="8">
        <f t="shared" si="39"/>
        <v>399</v>
      </c>
      <c r="BH38" s="43">
        <f t="shared" si="40"/>
        <v>0</v>
      </c>
      <c r="BI38" s="8">
        <f t="shared" si="41"/>
        <v>327.04918032786884</v>
      </c>
      <c r="BJ38" s="8">
        <v>99</v>
      </c>
      <c r="BK38" s="8">
        <v>10</v>
      </c>
      <c r="BL38" s="8">
        <f t="shared" si="42"/>
        <v>399</v>
      </c>
      <c r="BM38" s="43">
        <f t="shared" si="43"/>
        <v>0</v>
      </c>
      <c r="BN38" s="8">
        <f t="shared" si="44"/>
        <v>327.04918032786884</v>
      </c>
      <c r="BO38" s="57">
        <f t="shared" si="45"/>
        <v>4.9180327868839413E-2</v>
      </c>
    </row>
    <row r="39" spans="1:67" s="5" customFormat="1" ht="12.75" customHeight="1" x14ac:dyDescent="0.2">
      <c r="A39" s="18"/>
      <c r="B39" s="18" t="s">
        <v>73</v>
      </c>
      <c r="C39" s="10">
        <v>6224001</v>
      </c>
      <c r="D39" s="10" t="s">
        <v>48</v>
      </c>
      <c r="E39" s="10" t="s">
        <v>13</v>
      </c>
      <c r="F39" s="10" t="s">
        <v>15</v>
      </c>
      <c r="G39" s="23">
        <v>329</v>
      </c>
      <c r="H39" s="23">
        <v>340</v>
      </c>
      <c r="I39" s="23">
        <v>327</v>
      </c>
      <c r="J39" s="40" t="s">
        <v>5</v>
      </c>
      <c r="K39" s="23">
        <v>30</v>
      </c>
      <c r="L39" s="29"/>
      <c r="M39" s="4">
        <v>329</v>
      </c>
      <c r="N39" s="9">
        <f t="shared" si="27"/>
        <v>269.67213114754099</v>
      </c>
      <c r="O39" s="9">
        <f>N39-H39</f>
        <v>-70.327868852459005</v>
      </c>
      <c r="P39" s="3">
        <f t="shared" si="28"/>
        <v>269.67213114754099</v>
      </c>
      <c r="Q39" s="3">
        <f>P39-I39</f>
        <v>-57.327868852459005</v>
      </c>
      <c r="R39" s="4" t="s">
        <v>5</v>
      </c>
      <c r="S39" s="4" t="s">
        <v>5</v>
      </c>
      <c r="T39" s="4" t="s">
        <v>5</v>
      </c>
      <c r="U39" s="3" t="s">
        <v>5</v>
      </c>
      <c r="V39" s="3" t="s">
        <v>5</v>
      </c>
      <c r="W39" s="4">
        <v>99</v>
      </c>
      <c r="X39" s="4">
        <v>7</v>
      </c>
      <c r="Y39" s="9">
        <f t="shared" si="34"/>
        <v>309</v>
      </c>
      <c r="Z39" s="9">
        <f t="shared" si="35"/>
        <v>253.27868852459017</v>
      </c>
      <c r="AA39" s="4">
        <v>99</v>
      </c>
      <c r="AB39" s="4">
        <v>7</v>
      </c>
      <c r="AC39" s="9">
        <f t="shared" si="36"/>
        <v>309</v>
      </c>
      <c r="AD39" s="9">
        <f t="shared" si="37"/>
        <v>253.27868852459017</v>
      </c>
      <c r="AE39" s="57">
        <f t="shared" si="38"/>
        <v>-73.721311475409834</v>
      </c>
      <c r="AF39" s="4" t="s">
        <v>5</v>
      </c>
      <c r="AG39" s="4" t="s">
        <v>5</v>
      </c>
      <c r="AH39" s="9" t="s">
        <v>5</v>
      </c>
      <c r="AI39" s="9" t="s">
        <v>5</v>
      </c>
      <c r="AJ39" s="4" t="s">
        <v>5</v>
      </c>
      <c r="AK39" s="4" t="s">
        <v>5</v>
      </c>
      <c r="AL39" s="9" t="s">
        <v>5</v>
      </c>
      <c r="AM39" s="12" t="s">
        <v>5</v>
      </c>
      <c r="AN39" s="2" t="s">
        <v>5</v>
      </c>
      <c r="AO39" s="4" t="s">
        <v>5</v>
      </c>
      <c r="AP39" s="4" t="s">
        <v>5</v>
      </c>
      <c r="AQ39" s="9" t="s">
        <v>5</v>
      </c>
      <c r="AR39" s="4" t="s">
        <v>5</v>
      </c>
      <c r="AS39" s="2" t="s">
        <v>5</v>
      </c>
      <c r="AT39" s="4">
        <v>109</v>
      </c>
      <c r="AU39" s="4">
        <v>10</v>
      </c>
      <c r="AV39" s="9">
        <f t="shared" si="46"/>
        <v>409</v>
      </c>
      <c r="AW39" s="9">
        <f>(AT39+(AU39*K39))/1.22</f>
        <v>335.24590163934425</v>
      </c>
      <c r="AX39" s="2">
        <f>AW39-I39</f>
        <v>8.2459016393442539</v>
      </c>
      <c r="AY39" s="2">
        <f>G39</f>
        <v>329</v>
      </c>
      <c r="AZ39" s="8" t="s">
        <v>5</v>
      </c>
      <c r="BA39" s="8" t="s">
        <v>5</v>
      </c>
      <c r="BB39" s="8" t="s">
        <v>5</v>
      </c>
      <c r="BC39" s="8" t="s">
        <v>5</v>
      </c>
      <c r="BD39" s="8" t="s">
        <v>5</v>
      </c>
      <c r="BE39" s="8">
        <v>99</v>
      </c>
      <c r="BF39" s="8">
        <v>7</v>
      </c>
      <c r="BG39" s="8">
        <f t="shared" si="39"/>
        <v>309</v>
      </c>
      <c r="BH39" s="43">
        <f t="shared" si="40"/>
        <v>0</v>
      </c>
      <c r="BI39" s="8">
        <f t="shared" si="41"/>
        <v>253.27868852459017</v>
      </c>
      <c r="BJ39" s="8">
        <v>99</v>
      </c>
      <c r="BK39" s="8">
        <v>7</v>
      </c>
      <c r="BL39" s="8">
        <f t="shared" si="42"/>
        <v>309</v>
      </c>
      <c r="BM39" s="43">
        <f t="shared" si="43"/>
        <v>0</v>
      </c>
      <c r="BN39" s="8">
        <f t="shared" si="44"/>
        <v>253.27868852459017</v>
      </c>
      <c r="BO39" s="57">
        <f t="shared" si="45"/>
        <v>-73.721311475409834</v>
      </c>
    </row>
    <row r="40" spans="1:67" s="5" customFormat="1" ht="12.75" customHeight="1" x14ac:dyDescent="0.2">
      <c r="A40" s="18"/>
      <c r="B40" s="18" t="s">
        <v>73</v>
      </c>
      <c r="C40" s="10">
        <v>6224005</v>
      </c>
      <c r="D40" s="35" t="s">
        <v>85</v>
      </c>
      <c r="E40" s="10" t="s">
        <v>12</v>
      </c>
      <c r="F40" s="10" t="s">
        <v>15</v>
      </c>
      <c r="G40" s="11">
        <v>599</v>
      </c>
      <c r="H40" s="11">
        <v>350</v>
      </c>
      <c r="I40" s="11">
        <v>392</v>
      </c>
      <c r="J40" s="40">
        <f t="shared" ref="J40:J68" si="47">((G40/1.22)-I40)/(G40/1.22)</f>
        <v>0.20160267111853092</v>
      </c>
      <c r="K40" s="3">
        <v>30</v>
      </c>
      <c r="L40" s="8"/>
      <c r="M40" s="4">
        <v>479</v>
      </c>
      <c r="N40" s="9">
        <f t="shared" si="27"/>
        <v>392.62295081967216</v>
      </c>
      <c r="O40" s="9">
        <f>N40-H40</f>
        <v>42.622950819672155</v>
      </c>
      <c r="P40" s="3">
        <f t="shared" si="28"/>
        <v>392.62295081967216</v>
      </c>
      <c r="Q40" s="3">
        <f>P40-I40</f>
        <v>0.62295081967215538</v>
      </c>
      <c r="R40" s="4" t="s">
        <v>5</v>
      </c>
      <c r="S40" s="4" t="s">
        <v>5</v>
      </c>
      <c r="T40" s="4" t="s">
        <v>5</v>
      </c>
      <c r="U40" s="3" t="s">
        <v>5</v>
      </c>
      <c r="V40" s="3" t="s">
        <v>5</v>
      </c>
      <c r="W40" s="4">
        <v>129</v>
      </c>
      <c r="X40" s="4">
        <v>12</v>
      </c>
      <c r="Y40" s="9">
        <f t="shared" si="34"/>
        <v>489</v>
      </c>
      <c r="Z40" s="9">
        <f t="shared" si="35"/>
        <v>400.81967213114757</v>
      </c>
      <c r="AA40" s="4">
        <v>249</v>
      </c>
      <c r="AB40" s="4">
        <v>8</v>
      </c>
      <c r="AC40" s="9">
        <f t="shared" si="36"/>
        <v>489</v>
      </c>
      <c r="AD40" s="9">
        <f t="shared" si="37"/>
        <v>400.81967213114757</v>
      </c>
      <c r="AE40" s="2">
        <f t="shared" si="38"/>
        <v>8.8196721311475699</v>
      </c>
      <c r="AF40" s="4" t="s">
        <v>5</v>
      </c>
      <c r="AG40" s="4" t="s">
        <v>5</v>
      </c>
      <c r="AH40" s="9" t="s">
        <v>5</v>
      </c>
      <c r="AI40" s="9" t="s">
        <v>5</v>
      </c>
      <c r="AJ40" s="4" t="s">
        <v>5</v>
      </c>
      <c r="AK40" s="4" t="s">
        <v>5</v>
      </c>
      <c r="AL40" s="9" t="s">
        <v>5</v>
      </c>
      <c r="AM40" s="9" t="s">
        <v>5</v>
      </c>
      <c r="AN40" s="2" t="s">
        <v>5</v>
      </c>
      <c r="AO40" s="4" t="s">
        <v>5</v>
      </c>
      <c r="AP40" s="4" t="s">
        <v>5</v>
      </c>
      <c r="AQ40" s="9" t="s">
        <v>5</v>
      </c>
      <c r="AR40" s="9" t="s">
        <v>5</v>
      </c>
      <c r="AS40" s="2" t="s">
        <v>5</v>
      </c>
      <c r="AT40" s="4">
        <v>129</v>
      </c>
      <c r="AU40" s="4">
        <v>12</v>
      </c>
      <c r="AV40" s="9">
        <f t="shared" si="46"/>
        <v>489</v>
      </c>
      <c r="AW40" s="9">
        <f>AV40/1.22</f>
        <v>400.81967213114757</v>
      </c>
      <c r="AX40" s="2">
        <f>AW40-I40</f>
        <v>8.8196721311475699</v>
      </c>
      <c r="AY40" s="8">
        <v>599</v>
      </c>
      <c r="AZ40" s="4">
        <v>479</v>
      </c>
      <c r="BA40" s="9">
        <f>AZ40/1.22</f>
        <v>392.62295081967216</v>
      </c>
      <c r="BB40" s="9">
        <f>BA40-H40</f>
        <v>42.622950819672155</v>
      </c>
      <c r="BC40" s="3">
        <f>AZ40/1.22</f>
        <v>392.62295081967216</v>
      </c>
      <c r="BD40" s="3">
        <f>BC40-I40</f>
        <v>0.62295081967215538</v>
      </c>
      <c r="BE40" s="4">
        <v>129</v>
      </c>
      <c r="BF40" s="4">
        <v>12</v>
      </c>
      <c r="BG40" s="9">
        <f t="shared" si="39"/>
        <v>489</v>
      </c>
      <c r="BH40" s="44">
        <f t="shared" si="40"/>
        <v>0</v>
      </c>
      <c r="BI40" s="9">
        <f t="shared" si="41"/>
        <v>400.81967213114757</v>
      </c>
      <c r="BJ40" s="4">
        <v>249</v>
      </c>
      <c r="BK40" s="4">
        <v>8</v>
      </c>
      <c r="BL40" s="9">
        <f t="shared" si="42"/>
        <v>489</v>
      </c>
      <c r="BM40" s="44">
        <f t="shared" si="43"/>
        <v>0</v>
      </c>
      <c r="BN40" s="9">
        <f t="shared" si="44"/>
        <v>400.81967213114757</v>
      </c>
      <c r="BO40" s="2">
        <f t="shared" si="45"/>
        <v>8.8196721311475699</v>
      </c>
    </row>
    <row r="41" spans="1:67" s="5" customFormat="1" ht="12.75" customHeight="1" x14ac:dyDescent="0.2">
      <c r="A41" s="18"/>
      <c r="B41" s="18" t="s">
        <v>73</v>
      </c>
      <c r="C41" s="10">
        <v>6224006</v>
      </c>
      <c r="D41" s="35" t="s">
        <v>93</v>
      </c>
      <c r="E41" s="7" t="s">
        <v>12</v>
      </c>
      <c r="F41" s="7" t="s">
        <v>14</v>
      </c>
      <c r="G41" s="11">
        <v>399</v>
      </c>
      <c r="H41" s="11">
        <v>260</v>
      </c>
      <c r="I41" s="3">
        <v>261</v>
      </c>
      <c r="J41" s="40">
        <f t="shared" si="47"/>
        <v>0.20195488721804508</v>
      </c>
      <c r="K41" s="3">
        <v>24</v>
      </c>
      <c r="L41" s="8"/>
      <c r="M41" s="4">
        <v>339</v>
      </c>
      <c r="N41" s="9">
        <f t="shared" si="27"/>
        <v>277.86885245901641</v>
      </c>
      <c r="O41" s="9">
        <f>N41-H41</f>
        <v>17.868852459016409</v>
      </c>
      <c r="P41" s="3">
        <f t="shared" si="28"/>
        <v>277.86885245901641</v>
      </c>
      <c r="Q41" s="3">
        <f>P41-I41</f>
        <v>16.868852459016409</v>
      </c>
      <c r="R41" s="4" t="s">
        <v>5</v>
      </c>
      <c r="S41" s="4" t="s">
        <v>5</v>
      </c>
      <c r="T41" s="4" t="s">
        <v>5</v>
      </c>
      <c r="U41" s="3" t="s">
        <v>5</v>
      </c>
      <c r="V41" s="3" t="s">
        <v>5</v>
      </c>
      <c r="W41" s="4">
        <v>49</v>
      </c>
      <c r="X41" s="4">
        <v>10</v>
      </c>
      <c r="Y41" s="9">
        <f t="shared" si="34"/>
        <v>289</v>
      </c>
      <c r="Z41" s="9">
        <f t="shared" si="35"/>
        <v>236.88524590163934</v>
      </c>
      <c r="AA41" s="4">
        <v>49</v>
      </c>
      <c r="AB41" s="4">
        <v>10</v>
      </c>
      <c r="AC41" s="9">
        <f t="shared" si="36"/>
        <v>289</v>
      </c>
      <c r="AD41" s="9">
        <f t="shared" si="37"/>
        <v>236.88524590163934</v>
      </c>
      <c r="AE41" s="2">
        <f t="shared" si="38"/>
        <v>-24.114754098360663</v>
      </c>
      <c r="AF41" s="4" t="s">
        <v>5</v>
      </c>
      <c r="AG41" s="4" t="s">
        <v>5</v>
      </c>
      <c r="AH41" s="9" t="s">
        <v>5</v>
      </c>
      <c r="AI41" s="9" t="s">
        <v>5</v>
      </c>
      <c r="AJ41" s="4" t="s">
        <v>5</v>
      </c>
      <c r="AK41" s="4" t="s">
        <v>5</v>
      </c>
      <c r="AL41" s="9" t="s">
        <v>5</v>
      </c>
      <c r="AM41" s="9" t="s">
        <v>5</v>
      </c>
      <c r="AN41" s="2" t="s">
        <v>5</v>
      </c>
      <c r="AO41" s="4" t="s">
        <v>5</v>
      </c>
      <c r="AP41" s="4" t="s">
        <v>5</v>
      </c>
      <c r="AQ41" s="9" t="s">
        <v>5</v>
      </c>
      <c r="AR41" s="9" t="s">
        <v>5</v>
      </c>
      <c r="AS41" s="2" t="s">
        <v>5</v>
      </c>
      <c r="AT41" s="4">
        <v>49</v>
      </c>
      <c r="AU41" s="4">
        <v>10</v>
      </c>
      <c r="AV41" s="9">
        <f t="shared" si="46"/>
        <v>289</v>
      </c>
      <c r="AW41" s="9">
        <f>AV41/1.22</f>
        <v>236.88524590163934</v>
      </c>
      <c r="AX41" s="2">
        <f>AW41-I41</f>
        <v>-24.114754098360663</v>
      </c>
      <c r="AY41" s="23">
        <v>399</v>
      </c>
      <c r="AZ41" s="4">
        <v>339</v>
      </c>
      <c r="BA41" s="9">
        <f>AZ41/1.22</f>
        <v>277.86885245901641</v>
      </c>
      <c r="BB41" s="9">
        <f>BA41-H41</f>
        <v>17.868852459016409</v>
      </c>
      <c r="BC41" s="3">
        <f>AZ41/1.22</f>
        <v>277.86885245901641</v>
      </c>
      <c r="BD41" s="3">
        <f>BC41-I41</f>
        <v>16.868852459016409</v>
      </c>
      <c r="BE41" s="4">
        <v>49</v>
      </c>
      <c r="BF41" s="4">
        <v>10</v>
      </c>
      <c r="BG41" s="9">
        <f t="shared" si="39"/>
        <v>289</v>
      </c>
      <c r="BH41" s="44">
        <f t="shared" si="40"/>
        <v>0</v>
      </c>
      <c r="BI41" s="9">
        <f t="shared" si="41"/>
        <v>236.88524590163934</v>
      </c>
      <c r="BJ41" s="4">
        <v>49</v>
      </c>
      <c r="BK41" s="4">
        <v>10</v>
      </c>
      <c r="BL41" s="9">
        <f t="shared" si="42"/>
        <v>289</v>
      </c>
      <c r="BM41" s="44">
        <f t="shared" si="43"/>
        <v>0</v>
      </c>
      <c r="BN41" s="9">
        <f t="shared" si="44"/>
        <v>236.88524590163934</v>
      </c>
      <c r="BO41" s="2">
        <f t="shared" si="45"/>
        <v>-24.114754098360663</v>
      </c>
    </row>
    <row r="42" spans="1:67" s="5" customFormat="1" ht="12.75" customHeight="1" x14ac:dyDescent="0.2">
      <c r="A42" s="18"/>
      <c r="B42" s="18" t="s">
        <v>73</v>
      </c>
      <c r="C42" s="10">
        <v>6250068</v>
      </c>
      <c r="D42" s="10" t="s">
        <v>52</v>
      </c>
      <c r="E42" s="7" t="s">
        <v>11</v>
      </c>
      <c r="F42" s="7" t="s">
        <v>14</v>
      </c>
      <c r="G42" s="8">
        <v>159</v>
      </c>
      <c r="H42" s="8">
        <v>100</v>
      </c>
      <c r="I42" s="8">
        <v>118</v>
      </c>
      <c r="J42" s="40" t="s">
        <v>5</v>
      </c>
      <c r="K42" s="8">
        <v>24</v>
      </c>
      <c r="L42" s="34"/>
      <c r="M42" s="8">
        <v>139</v>
      </c>
      <c r="N42" s="9">
        <f t="shared" si="27"/>
        <v>113.9344262295082</v>
      </c>
      <c r="O42" s="9">
        <f>N42-H42</f>
        <v>13.934426229508205</v>
      </c>
      <c r="P42" s="8">
        <f t="shared" si="28"/>
        <v>113.9344262295082</v>
      </c>
      <c r="Q42" s="3">
        <f>P42-I42</f>
        <v>-4.0655737704917954</v>
      </c>
      <c r="R42" s="4" t="s">
        <v>5</v>
      </c>
      <c r="S42" s="4" t="s">
        <v>5</v>
      </c>
      <c r="T42" s="4" t="s">
        <v>5</v>
      </c>
      <c r="U42" s="3" t="s">
        <v>5</v>
      </c>
      <c r="V42" s="3" t="s">
        <v>5</v>
      </c>
      <c r="W42" s="4">
        <v>1</v>
      </c>
      <c r="X42" s="4">
        <v>5</v>
      </c>
      <c r="Y42" s="9">
        <f t="shared" si="34"/>
        <v>121</v>
      </c>
      <c r="Z42" s="9">
        <f t="shared" si="35"/>
        <v>99.180327868852459</v>
      </c>
      <c r="AA42" s="4">
        <v>1</v>
      </c>
      <c r="AB42" s="4">
        <v>5</v>
      </c>
      <c r="AC42" s="9">
        <f t="shared" si="36"/>
        <v>121</v>
      </c>
      <c r="AD42" s="9">
        <f t="shared" ref="AD42:AD61" si="48">AC42/1.22</f>
        <v>99.180327868852459</v>
      </c>
      <c r="AE42" s="2">
        <f t="shared" si="38"/>
        <v>-18.819672131147541</v>
      </c>
      <c r="AF42" s="4" t="s">
        <v>5</v>
      </c>
      <c r="AG42" s="27" t="s">
        <v>5</v>
      </c>
      <c r="AH42" s="9" t="s">
        <v>5</v>
      </c>
      <c r="AI42" s="9" t="s">
        <v>5</v>
      </c>
      <c r="AJ42" s="4" t="s">
        <v>5</v>
      </c>
      <c r="AK42" s="4" t="s">
        <v>5</v>
      </c>
      <c r="AL42" s="9" t="s">
        <v>5</v>
      </c>
      <c r="AM42" s="12" t="s">
        <v>5</v>
      </c>
      <c r="AN42" s="2" t="s">
        <v>5</v>
      </c>
      <c r="AO42" s="4" t="s">
        <v>5</v>
      </c>
      <c r="AP42" s="4" t="s">
        <v>5</v>
      </c>
      <c r="AQ42" s="9" t="s">
        <v>5</v>
      </c>
      <c r="AR42" s="4" t="s">
        <v>5</v>
      </c>
      <c r="AS42" s="2" t="s">
        <v>5</v>
      </c>
      <c r="AT42" s="4">
        <v>19</v>
      </c>
      <c r="AU42" s="4">
        <v>6</v>
      </c>
      <c r="AV42" s="9">
        <f t="shared" si="46"/>
        <v>163</v>
      </c>
      <c r="AW42" s="9">
        <f>(AT42+(AU42*K42))/1.22</f>
        <v>133.60655737704917</v>
      </c>
      <c r="AX42" s="2">
        <f>AW42-I42</f>
        <v>15.606557377049171</v>
      </c>
      <c r="AY42" s="8">
        <v>179</v>
      </c>
      <c r="AZ42" s="8" t="s">
        <v>5</v>
      </c>
      <c r="BA42" s="8" t="s">
        <v>5</v>
      </c>
      <c r="BB42" s="8" t="s">
        <v>5</v>
      </c>
      <c r="BC42" s="8" t="s">
        <v>5</v>
      </c>
      <c r="BD42" s="8" t="s">
        <v>5</v>
      </c>
      <c r="BE42" s="8">
        <v>1</v>
      </c>
      <c r="BF42" s="8">
        <v>5</v>
      </c>
      <c r="BG42" s="8">
        <f t="shared" si="39"/>
        <v>121</v>
      </c>
      <c r="BH42" s="43">
        <f t="shared" si="40"/>
        <v>0</v>
      </c>
      <c r="BI42" s="8">
        <f t="shared" si="41"/>
        <v>99.180327868852459</v>
      </c>
      <c r="BJ42" s="8">
        <v>1</v>
      </c>
      <c r="BK42" s="8">
        <v>5</v>
      </c>
      <c r="BL42" s="8">
        <f t="shared" si="42"/>
        <v>121</v>
      </c>
      <c r="BM42" s="43">
        <f t="shared" si="43"/>
        <v>0</v>
      </c>
      <c r="BN42" s="8">
        <f t="shared" si="44"/>
        <v>99.180327868852459</v>
      </c>
      <c r="BO42" s="2">
        <f t="shared" si="45"/>
        <v>-18.819672131147541</v>
      </c>
    </row>
    <row r="43" spans="1:67" s="5" customFormat="1" ht="12.75" customHeight="1" x14ac:dyDescent="0.2">
      <c r="A43" s="14"/>
      <c r="B43" s="10" t="s">
        <v>73</v>
      </c>
      <c r="C43" s="7">
        <v>6250077</v>
      </c>
      <c r="D43" s="7" t="s">
        <v>77</v>
      </c>
      <c r="E43" s="7" t="s">
        <v>11</v>
      </c>
      <c r="F43" s="7" t="s">
        <v>14</v>
      </c>
      <c r="G43" s="19">
        <v>209</v>
      </c>
      <c r="H43" s="8">
        <v>125</v>
      </c>
      <c r="I43" s="8">
        <v>148</v>
      </c>
      <c r="J43" s="40">
        <f t="shared" si="47"/>
        <v>0.13607655502392352</v>
      </c>
      <c r="K43" s="19">
        <v>24</v>
      </c>
      <c r="L43" s="34"/>
      <c r="M43" s="4">
        <v>169</v>
      </c>
      <c r="N43" s="9">
        <f t="shared" si="27"/>
        <v>138.52459016393442</v>
      </c>
      <c r="O43" s="9">
        <f>N43-H43</f>
        <v>13.52459016393442</v>
      </c>
      <c r="P43" s="16">
        <f t="shared" si="28"/>
        <v>138.52459016393442</v>
      </c>
      <c r="Q43" s="16">
        <f>P43-I43</f>
        <v>-9.4754098360655803</v>
      </c>
      <c r="R43" s="4" t="s">
        <v>5</v>
      </c>
      <c r="S43" s="4" t="s">
        <v>5</v>
      </c>
      <c r="T43" s="4" t="s">
        <v>5</v>
      </c>
      <c r="U43" s="3" t="s">
        <v>5</v>
      </c>
      <c r="V43" s="3" t="s">
        <v>5</v>
      </c>
      <c r="W43" s="4">
        <v>9</v>
      </c>
      <c r="X43" s="4">
        <v>6</v>
      </c>
      <c r="Y43" s="9">
        <f t="shared" si="34"/>
        <v>153</v>
      </c>
      <c r="Z43" s="9">
        <f t="shared" si="35"/>
        <v>125.40983606557377</v>
      </c>
      <c r="AA43" s="4">
        <v>9</v>
      </c>
      <c r="AB43" s="4">
        <v>6</v>
      </c>
      <c r="AC43" s="9">
        <f t="shared" si="36"/>
        <v>153</v>
      </c>
      <c r="AD43" s="9">
        <f t="shared" si="48"/>
        <v>125.40983606557377</v>
      </c>
      <c r="AE43" s="2">
        <f t="shared" si="38"/>
        <v>-22.590163934426229</v>
      </c>
      <c r="AF43" s="4" t="s">
        <v>5</v>
      </c>
      <c r="AG43" s="4" t="s">
        <v>5</v>
      </c>
      <c r="AH43" s="9" t="s">
        <v>5</v>
      </c>
      <c r="AI43" s="9" t="s">
        <v>5</v>
      </c>
      <c r="AJ43" s="9" t="s">
        <v>5</v>
      </c>
      <c r="AK43" s="9" t="s">
        <v>5</v>
      </c>
      <c r="AL43" s="9" t="s">
        <v>5</v>
      </c>
      <c r="AM43" s="12" t="s">
        <v>5</v>
      </c>
      <c r="AN43" s="9" t="s">
        <v>5</v>
      </c>
      <c r="AO43" s="4" t="s">
        <v>5</v>
      </c>
      <c r="AP43" s="4" t="s">
        <v>5</v>
      </c>
      <c r="AQ43" s="9" t="s">
        <v>5</v>
      </c>
      <c r="AR43" s="9" t="s">
        <v>5</v>
      </c>
      <c r="AS43" s="2" t="s">
        <v>5</v>
      </c>
      <c r="AT43" s="4" t="s">
        <v>5</v>
      </c>
      <c r="AU43" s="4" t="s">
        <v>5</v>
      </c>
      <c r="AV43" s="4" t="s">
        <v>5</v>
      </c>
      <c r="AW43" s="4" t="s">
        <v>5</v>
      </c>
      <c r="AX43" s="4" t="s">
        <v>5</v>
      </c>
      <c r="AY43" s="8">
        <v>209</v>
      </c>
      <c r="AZ43" s="4">
        <v>169</v>
      </c>
      <c r="BA43" s="8">
        <f>AZ43/1.22</f>
        <v>138.52459016393442</v>
      </c>
      <c r="BB43" s="8">
        <f>BA43-H43</f>
        <v>13.52459016393442</v>
      </c>
      <c r="BC43" s="3">
        <f>AZ43/1.22</f>
        <v>138.52459016393442</v>
      </c>
      <c r="BD43" s="3">
        <f>BC43-I43</f>
        <v>-9.4754098360655803</v>
      </c>
      <c r="BE43" s="4">
        <v>9</v>
      </c>
      <c r="BF43" s="4">
        <v>6</v>
      </c>
      <c r="BG43" s="9">
        <f t="shared" si="39"/>
        <v>153</v>
      </c>
      <c r="BH43" s="44">
        <f t="shared" si="40"/>
        <v>0</v>
      </c>
      <c r="BI43" s="9">
        <f t="shared" si="41"/>
        <v>125.40983606557377</v>
      </c>
      <c r="BJ43" s="4">
        <v>9</v>
      </c>
      <c r="BK43" s="4">
        <v>6</v>
      </c>
      <c r="BL43" s="9">
        <f t="shared" si="42"/>
        <v>153</v>
      </c>
      <c r="BM43" s="44">
        <f t="shared" si="43"/>
        <v>0</v>
      </c>
      <c r="BN43" s="9">
        <f t="shared" si="44"/>
        <v>125.40983606557377</v>
      </c>
      <c r="BO43" s="2">
        <f t="shared" si="45"/>
        <v>-22.590163934426229</v>
      </c>
    </row>
    <row r="44" spans="1:67" s="5" customFormat="1" ht="12.75" customHeight="1" x14ac:dyDescent="0.2">
      <c r="A44" s="18"/>
      <c r="B44" s="18" t="s">
        <v>73</v>
      </c>
      <c r="C44" s="7">
        <v>6250075</v>
      </c>
      <c r="D44" s="7" t="s">
        <v>66</v>
      </c>
      <c r="E44" s="7" t="s">
        <v>12</v>
      </c>
      <c r="F44" s="7" t="s">
        <v>14</v>
      </c>
      <c r="G44" s="8">
        <v>259</v>
      </c>
      <c r="H44" s="8">
        <v>140</v>
      </c>
      <c r="I44" s="8">
        <v>184</v>
      </c>
      <c r="J44" s="40" t="s">
        <v>5</v>
      </c>
      <c r="K44" s="8">
        <v>24</v>
      </c>
      <c r="L44" s="34"/>
      <c r="M44" s="4">
        <v>179</v>
      </c>
      <c r="N44" s="9">
        <f t="shared" si="27"/>
        <v>146.72131147540983</v>
      </c>
      <c r="O44" s="9">
        <f>N44-H44</f>
        <v>6.7213114754098342</v>
      </c>
      <c r="P44" s="3">
        <f t="shared" si="28"/>
        <v>146.72131147540983</v>
      </c>
      <c r="Q44" s="3">
        <f>P44-I44</f>
        <v>-37.278688524590166</v>
      </c>
      <c r="R44" s="4" t="s">
        <v>5</v>
      </c>
      <c r="S44" s="4" t="s">
        <v>5</v>
      </c>
      <c r="T44" s="4" t="s">
        <v>5</v>
      </c>
      <c r="U44" s="3" t="s">
        <v>5</v>
      </c>
      <c r="V44" s="3" t="s">
        <v>5</v>
      </c>
      <c r="W44" s="4">
        <v>9</v>
      </c>
      <c r="X44" s="4">
        <v>6</v>
      </c>
      <c r="Y44" s="9">
        <f t="shared" si="34"/>
        <v>153</v>
      </c>
      <c r="Z44" s="9">
        <f t="shared" si="35"/>
        <v>125.40983606557377</v>
      </c>
      <c r="AA44" s="4">
        <v>9</v>
      </c>
      <c r="AB44" s="4">
        <v>6</v>
      </c>
      <c r="AC44" s="9">
        <f t="shared" si="36"/>
        <v>153</v>
      </c>
      <c r="AD44" s="9">
        <f t="shared" si="48"/>
        <v>125.40983606557377</v>
      </c>
      <c r="AE44" s="2">
        <f t="shared" si="38"/>
        <v>-58.590163934426229</v>
      </c>
      <c r="AF44" s="4" t="s">
        <v>5</v>
      </c>
      <c r="AG44" s="4" t="s">
        <v>5</v>
      </c>
      <c r="AH44" s="9" t="s">
        <v>5</v>
      </c>
      <c r="AI44" s="9" t="s">
        <v>5</v>
      </c>
      <c r="AJ44" s="4" t="s">
        <v>5</v>
      </c>
      <c r="AK44" s="4" t="s">
        <v>5</v>
      </c>
      <c r="AL44" s="9" t="s">
        <v>5</v>
      </c>
      <c r="AM44" s="12" t="s">
        <v>5</v>
      </c>
      <c r="AN44" s="2" t="s">
        <v>5</v>
      </c>
      <c r="AO44" s="4" t="s">
        <v>5</v>
      </c>
      <c r="AP44" s="4" t="s">
        <v>5</v>
      </c>
      <c r="AQ44" s="9" t="s">
        <v>5</v>
      </c>
      <c r="AR44" s="4" t="s">
        <v>5</v>
      </c>
      <c r="AS44" s="2" t="s">
        <v>5</v>
      </c>
      <c r="AT44" s="4">
        <v>39</v>
      </c>
      <c r="AU44" s="4">
        <v>8</v>
      </c>
      <c r="AV44" s="9">
        <f t="shared" ref="AV44:AV61" si="49">AT44+(AU44*K44)</f>
        <v>231</v>
      </c>
      <c r="AW44" s="9">
        <f t="shared" ref="AW44:AW59" si="50">(AT44+(AU44*K44))/1.22</f>
        <v>189.34426229508196</v>
      </c>
      <c r="AX44" s="2">
        <v>1.0983606557376788</v>
      </c>
      <c r="AY44" s="8">
        <v>259</v>
      </c>
      <c r="AZ44" s="8" t="s">
        <v>5</v>
      </c>
      <c r="BA44" s="8" t="s">
        <v>5</v>
      </c>
      <c r="BB44" s="8" t="s">
        <v>5</v>
      </c>
      <c r="BC44" s="8" t="s">
        <v>5</v>
      </c>
      <c r="BD44" s="8" t="s">
        <v>5</v>
      </c>
      <c r="BE44" s="4">
        <v>1</v>
      </c>
      <c r="BF44" s="4">
        <v>6</v>
      </c>
      <c r="BG44" s="8">
        <f t="shared" si="39"/>
        <v>145</v>
      </c>
      <c r="BH44" s="43">
        <f t="shared" si="40"/>
        <v>-5.5172413793103448E-2</v>
      </c>
      <c r="BI44" s="8">
        <f t="shared" si="41"/>
        <v>118.85245901639344</v>
      </c>
      <c r="BJ44" s="4">
        <v>1</v>
      </c>
      <c r="BK44" s="4">
        <v>6</v>
      </c>
      <c r="BL44" s="8">
        <f t="shared" si="42"/>
        <v>145</v>
      </c>
      <c r="BM44" s="43">
        <f t="shared" si="43"/>
        <v>-5.5172413793103448E-2</v>
      </c>
      <c r="BN44" s="8">
        <f t="shared" si="44"/>
        <v>118.85245901639344</v>
      </c>
      <c r="BO44" s="2">
        <f t="shared" si="45"/>
        <v>-65.147540983606561</v>
      </c>
    </row>
    <row r="45" spans="1:67" s="5" customFormat="1" ht="12.75" customHeight="1" x14ac:dyDescent="0.2">
      <c r="A45" s="18"/>
      <c r="B45" s="18" t="s">
        <v>73</v>
      </c>
      <c r="C45" s="7">
        <v>6250069</v>
      </c>
      <c r="D45" s="7" t="s">
        <v>51</v>
      </c>
      <c r="E45" s="7" t="s">
        <v>12</v>
      </c>
      <c r="F45" s="7" t="s">
        <v>14</v>
      </c>
      <c r="G45" s="8">
        <v>239</v>
      </c>
      <c r="H45" s="8">
        <v>181</v>
      </c>
      <c r="I45" s="8">
        <v>181</v>
      </c>
      <c r="J45" s="40" t="s">
        <v>5</v>
      </c>
      <c r="K45" s="8">
        <v>24</v>
      </c>
      <c r="L45" s="34"/>
      <c r="M45" s="4">
        <v>199</v>
      </c>
      <c r="N45" s="9">
        <f t="shared" si="27"/>
        <v>163.11475409836066</v>
      </c>
      <c r="O45" s="9">
        <f>N45-H45</f>
        <v>-17.885245901639337</v>
      </c>
      <c r="P45" s="3">
        <f t="shared" si="28"/>
        <v>163.11475409836066</v>
      </c>
      <c r="Q45" s="3">
        <f>P45-I45</f>
        <v>-17.885245901639337</v>
      </c>
      <c r="R45" s="4" t="s">
        <v>5</v>
      </c>
      <c r="S45" s="4" t="s">
        <v>5</v>
      </c>
      <c r="T45" s="4" t="s">
        <v>5</v>
      </c>
      <c r="U45" s="3" t="s">
        <v>5</v>
      </c>
      <c r="V45" s="3" t="s">
        <v>5</v>
      </c>
      <c r="W45" s="4">
        <v>9</v>
      </c>
      <c r="X45" s="4">
        <v>7</v>
      </c>
      <c r="Y45" s="9">
        <f t="shared" si="34"/>
        <v>177</v>
      </c>
      <c r="Z45" s="9">
        <f t="shared" si="35"/>
        <v>145.08196721311475</v>
      </c>
      <c r="AA45" s="4">
        <v>9</v>
      </c>
      <c r="AB45" s="4">
        <v>7</v>
      </c>
      <c r="AC45" s="9">
        <f t="shared" si="36"/>
        <v>177</v>
      </c>
      <c r="AD45" s="9">
        <f t="shared" si="48"/>
        <v>145.08196721311475</v>
      </c>
      <c r="AE45" s="2">
        <f t="shared" si="38"/>
        <v>-35.918032786885249</v>
      </c>
      <c r="AF45" s="4" t="s">
        <v>5</v>
      </c>
      <c r="AG45" s="4" t="s">
        <v>5</v>
      </c>
      <c r="AH45" s="9" t="s">
        <v>5</v>
      </c>
      <c r="AI45" s="9" t="s">
        <v>5</v>
      </c>
      <c r="AJ45" s="4" t="s">
        <v>5</v>
      </c>
      <c r="AK45" s="4" t="s">
        <v>5</v>
      </c>
      <c r="AL45" s="9" t="s">
        <v>5</v>
      </c>
      <c r="AM45" s="12" t="s">
        <v>5</v>
      </c>
      <c r="AN45" s="2" t="s">
        <v>5</v>
      </c>
      <c r="AO45" s="4" t="s">
        <v>5</v>
      </c>
      <c r="AP45" s="4" t="s">
        <v>5</v>
      </c>
      <c r="AQ45" s="9" t="s">
        <v>5</v>
      </c>
      <c r="AR45" s="4" t="s">
        <v>5</v>
      </c>
      <c r="AS45" s="2" t="s">
        <v>5</v>
      </c>
      <c r="AT45" s="4">
        <v>29</v>
      </c>
      <c r="AU45" s="4">
        <v>8</v>
      </c>
      <c r="AV45" s="9">
        <f t="shared" si="49"/>
        <v>221</v>
      </c>
      <c r="AW45" s="9">
        <f t="shared" si="50"/>
        <v>181.14754098360658</v>
      </c>
      <c r="AX45" s="2">
        <f>AW45-I45</f>
        <v>0.14754098360657508</v>
      </c>
      <c r="AY45" s="8">
        <v>239</v>
      </c>
      <c r="AZ45" s="8" t="s">
        <v>5</v>
      </c>
      <c r="BA45" s="8" t="s">
        <v>5</v>
      </c>
      <c r="BB45" s="8" t="s">
        <v>5</v>
      </c>
      <c r="BC45" s="8" t="s">
        <v>5</v>
      </c>
      <c r="BD45" s="8" t="s">
        <v>5</v>
      </c>
      <c r="BE45" s="8">
        <v>9</v>
      </c>
      <c r="BF45" s="8">
        <v>7</v>
      </c>
      <c r="BG45" s="8">
        <f t="shared" si="39"/>
        <v>177</v>
      </c>
      <c r="BH45" s="43">
        <f t="shared" si="40"/>
        <v>0</v>
      </c>
      <c r="BI45" s="8">
        <f t="shared" si="41"/>
        <v>145.08196721311475</v>
      </c>
      <c r="BJ45" s="8">
        <v>9</v>
      </c>
      <c r="BK45" s="8">
        <v>7</v>
      </c>
      <c r="BL45" s="8">
        <f t="shared" si="42"/>
        <v>177</v>
      </c>
      <c r="BM45" s="43">
        <f t="shared" si="43"/>
        <v>0</v>
      </c>
      <c r="BN45" s="8">
        <f t="shared" si="44"/>
        <v>145.08196721311475</v>
      </c>
      <c r="BO45" s="2">
        <f t="shared" si="45"/>
        <v>-35.918032786885249</v>
      </c>
    </row>
    <row r="46" spans="1:67" s="5" customFormat="1" ht="12.75" customHeight="1" x14ac:dyDescent="0.2">
      <c r="A46" s="18"/>
      <c r="B46" s="18" t="s">
        <v>73</v>
      </c>
      <c r="C46" s="10">
        <v>6250070</v>
      </c>
      <c r="D46" s="10" t="s">
        <v>53</v>
      </c>
      <c r="E46" s="10" t="s">
        <v>12</v>
      </c>
      <c r="F46" s="10" t="s">
        <v>14</v>
      </c>
      <c r="G46" s="23">
        <v>329</v>
      </c>
      <c r="H46" s="23">
        <v>180</v>
      </c>
      <c r="I46" s="23">
        <v>250</v>
      </c>
      <c r="J46" s="40" t="s">
        <v>5</v>
      </c>
      <c r="K46" s="23">
        <v>24</v>
      </c>
      <c r="L46" s="29"/>
      <c r="M46" s="4">
        <v>219</v>
      </c>
      <c r="N46" s="9">
        <f t="shared" si="27"/>
        <v>179.50819672131149</v>
      </c>
      <c r="O46" s="9">
        <f>N46-H46</f>
        <v>-0.49180327868850782</v>
      </c>
      <c r="P46" s="3">
        <f t="shared" si="28"/>
        <v>179.50819672131149</v>
      </c>
      <c r="Q46" s="3">
        <f>P46-I46</f>
        <v>-70.491803278688508</v>
      </c>
      <c r="R46" s="4" t="s">
        <v>5</v>
      </c>
      <c r="S46" s="4" t="s">
        <v>5</v>
      </c>
      <c r="T46" s="4" t="s">
        <v>5</v>
      </c>
      <c r="U46" s="3" t="s">
        <v>5</v>
      </c>
      <c r="V46" s="3" t="s">
        <v>5</v>
      </c>
      <c r="W46" s="4">
        <v>9</v>
      </c>
      <c r="X46" s="4">
        <v>8</v>
      </c>
      <c r="Y46" s="9">
        <f t="shared" si="34"/>
        <v>201</v>
      </c>
      <c r="Z46" s="9">
        <f t="shared" si="35"/>
        <v>164.75409836065575</v>
      </c>
      <c r="AA46" s="4">
        <v>9</v>
      </c>
      <c r="AB46" s="4">
        <v>8</v>
      </c>
      <c r="AC46" s="9">
        <f t="shared" si="36"/>
        <v>201</v>
      </c>
      <c r="AD46" s="9">
        <f t="shared" si="48"/>
        <v>164.75409836065575</v>
      </c>
      <c r="AE46" s="2">
        <f t="shared" si="38"/>
        <v>-85.245901639344254</v>
      </c>
      <c r="AF46" s="4" t="s">
        <v>5</v>
      </c>
      <c r="AG46" s="4" t="s">
        <v>5</v>
      </c>
      <c r="AH46" s="9" t="s">
        <v>5</v>
      </c>
      <c r="AI46" s="9" t="s">
        <v>5</v>
      </c>
      <c r="AJ46" s="4" t="s">
        <v>5</v>
      </c>
      <c r="AK46" s="4" t="s">
        <v>5</v>
      </c>
      <c r="AL46" s="9" t="s">
        <v>5</v>
      </c>
      <c r="AM46" s="12" t="s">
        <v>5</v>
      </c>
      <c r="AN46" s="2" t="s">
        <v>5</v>
      </c>
      <c r="AO46" s="4" t="s">
        <v>5</v>
      </c>
      <c r="AP46" s="4" t="s">
        <v>5</v>
      </c>
      <c r="AQ46" s="9" t="s">
        <v>5</v>
      </c>
      <c r="AR46" s="4" t="s">
        <v>5</v>
      </c>
      <c r="AS46" s="2" t="s">
        <v>5</v>
      </c>
      <c r="AT46" s="4">
        <v>89</v>
      </c>
      <c r="AU46" s="4">
        <v>9</v>
      </c>
      <c r="AV46" s="9">
        <f t="shared" si="49"/>
        <v>305</v>
      </c>
      <c r="AW46" s="9">
        <f t="shared" si="50"/>
        <v>250</v>
      </c>
      <c r="AX46" s="2">
        <f>AW46-I46</f>
        <v>0</v>
      </c>
      <c r="AY46" s="23">
        <v>329</v>
      </c>
      <c r="AZ46" s="8" t="s">
        <v>5</v>
      </c>
      <c r="BA46" s="8" t="s">
        <v>5</v>
      </c>
      <c r="BB46" s="8" t="s">
        <v>5</v>
      </c>
      <c r="BC46" s="8" t="s">
        <v>5</v>
      </c>
      <c r="BD46" s="8" t="s">
        <v>5</v>
      </c>
      <c r="BE46" s="4">
        <v>1</v>
      </c>
      <c r="BF46" s="4">
        <v>7</v>
      </c>
      <c r="BG46" s="8">
        <f t="shared" si="39"/>
        <v>169</v>
      </c>
      <c r="BH46" s="43">
        <f t="shared" si="40"/>
        <v>-0.1893491124260355</v>
      </c>
      <c r="BI46" s="8">
        <f t="shared" si="41"/>
        <v>138.52459016393442</v>
      </c>
      <c r="BJ46" s="4">
        <v>1</v>
      </c>
      <c r="BK46" s="4">
        <v>7</v>
      </c>
      <c r="BL46" s="8">
        <f t="shared" si="42"/>
        <v>169</v>
      </c>
      <c r="BM46" s="43">
        <f t="shared" si="43"/>
        <v>-0.1893491124260355</v>
      </c>
      <c r="BN46" s="8">
        <f t="shared" si="44"/>
        <v>138.52459016393442</v>
      </c>
      <c r="BO46" s="2">
        <f t="shared" si="45"/>
        <v>-111.47540983606558</v>
      </c>
    </row>
    <row r="47" spans="1:67" s="5" customFormat="1" ht="12.75" customHeight="1" x14ac:dyDescent="0.2">
      <c r="A47" s="18"/>
      <c r="B47" s="18" t="s">
        <v>73</v>
      </c>
      <c r="C47" s="10">
        <v>6250076</v>
      </c>
      <c r="D47" s="10" t="s">
        <v>67</v>
      </c>
      <c r="E47" s="10" t="s">
        <v>12</v>
      </c>
      <c r="F47" s="10" t="s">
        <v>15</v>
      </c>
      <c r="G47" s="23">
        <v>259</v>
      </c>
      <c r="H47" s="23">
        <v>210</v>
      </c>
      <c r="I47" s="23">
        <v>268</v>
      </c>
      <c r="J47" s="40" t="s">
        <v>5</v>
      </c>
      <c r="K47" s="23">
        <v>30</v>
      </c>
      <c r="L47" s="10" t="s">
        <v>105</v>
      </c>
      <c r="M47" s="4">
        <v>259</v>
      </c>
      <c r="N47" s="9">
        <f t="shared" si="27"/>
        <v>212.29508196721312</v>
      </c>
      <c r="O47" s="9">
        <f>N47-H47</f>
        <v>2.2950819672131217</v>
      </c>
      <c r="P47" s="3">
        <f t="shared" si="28"/>
        <v>212.29508196721312</v>
      </c>
      <c r="Q47" s="3">
        <f>P47-I47</f>
        <v>-55.704918032786878</v>
      </c>
      <c r="R47" s="4" t="s">
        <v>5</v>
      </c>
      <c r="S47" s="4" t="s">
        <v>5</v>
      </c>
      <c r="T47" s="4" t="s">
        <v>5</v>
      </c>
      <c r="U47" s="3" t="s">
        <v>5</v>
      </c>
      <c r="V47" s="3" t="s">
        <v>5</v>
      </c>
      <c r="W47" s="4">
        <v>19</v>
      </c>
      <c r="X47" s="4">
        <v>8</v>
      </c>
      <c r="Y47" s="9">
        <f t="shared" si="34"/>
        <v>259</v>
      </c>
      <c r="Z47" s="9">
        <f t="shared" si="35"/>
        <v>212.29508196721312</v>
      </c>
      <c r="AA47" s="4">
        <v>19</v>
      </c>
      <c r="AB47" s="4">
        <v>8</v>
      </c>
      <c r="AC47" s="9">
        <f t="shared" si="36"/>
        <v>259</v>
      </c>
      <c r="AD47" s="9">
        <f t="shared" si="48"/>
        <v>212.29508196721312</v>
      </c>
      <c r="AE47" s="2">
        <f t="shared" si="38"/>
        <v>-55.704918032786878</v>
      </c>
      <c r="AF47" s="4" t="s">
        <v>5</v>
      </c>
      <c r="AG47" s="4" t="s">
        <v>5</v>
      </c>
      <c r="AH47" s="9" t="s">
        <v>5</v>
      </c>
      <c r="AI47" s="9" t="s">
        <v>5</v>
      </c>
      <c r="AJ47" s="4" t="s">
        <v>5</v>
      </c>
      <c r="AK47" s="4" t="s">
        <v>5</v>
      </c>
      <c r="AL47" s="9" t="s">
        <v>5</v>
      </c>
      <c r="AM47" s="12" t="s">
        <v>5</v>
      </c>
      <c r="AN47" s="2" t="s">
        <v>5</v>
      </c>
      <c r="AO47" s="4" t="s">
        <v>5</v>
      </c>
      <c r="AP47" s="4" t="s">
        <v>5</v>
      </c>
      <c r="AQ47" s="9" t="s">
        <v>5</v>
      </c>
      <c r="AR47" s="4" t="s">
        <v>5</v>
      </c>
      <c r="AS47" s="2" t="s">
        <v>5</v>
      </c>
      <c r="AT47" s="4">
        <v>19</v>
      </c>
      <c r="AU47" s="4">
        <v>8</v>
      </c>
      <c r="AV47" s="9">
        <f t="shared" si="49"/>
        <v>259</v>
      </c>
      <c r="AW47" s="9">
        <f t="shared" si="50"/>
        <v>212.29508196721312</v>
      </c>
      <c r="AX47" s="2">
        <v>1.0983606557376788</v>
      </c>
      <c r="AY47" s="23">
        <v>259</v>
      </c>
      <c r="AZ47" s="8" t="s">
        <v>5</v>
      </c>
      <c r="BA47" s="8" t="s">
        <v>5</v>
      </c>
      <c r="BB47" s="8" t="s">
        <v>5</v>
      </c>
      <c r="BC47" s="8" t="s">
        <v>5</v>
      </c>
      <c r="BD47" s="8" t="s">
        <v>5</v>
      </c>
      <c r="BE47" s="4">
        <v>19</v>
      </c>
      <c r="BF47" s="4">
        <v>8</v>
      </c>
      <c r="BG47" s="9">
        <f t="shared" si="39"/>
        <v>259</v>
      </c>
      <c r="BH47" s="44">
        <f t="shared" si="40"/>
        <v>0</v>
      </c>
      <c r="BI47" s="8">
        <f t="shared" si="41"/>
        <v>212.29508196721312</v>
      </c>
      <c r="BJ47" s="4">
        <v>19</v>
      </c>
      <c r="BK47" s="8">
        <v>8</v>
      </c>
      <c r="BL47" s="8">
        <f t="shared" si="42"/>
        <v>259</v>
      </c>
      <c r="BM47" s="43">
        <f t="shared" si="43"/>
        <v>0</v>
      </c>
      <c r="BN47" s="8">
        <f t="shared" si="44"/>
        <v>212.29508196721312</v>
      </c>
      <c r="BO47" s="2">
        <f t="shared" si="45"/>
        <v>-55.704918032786878</v>
      </c>
    </row>
    <row r="48" spans="1:67" s="5" customFormat="1" ht="12.75" customHeight="1" x14ac:dyDescent="0.2">
      <c r="A48" s="18"/>
      <c r="B48" s="18" t="s">
        <v>73</v>
      </c>
      <c r="C48" s="7">
        <v>6250071</v>
      </c>
      <c r="D48" s="7" t="s">
        <v>55</v>
      </c>
      <c r="E48" s="7" t="s">
        <v>13</v>
      </c>
      <c r="F48" s="7" t="s">
        <v>15</v>
      </c>
      <c r="G48" s="23">
        <v>929</v>
      </c>
      <c r="H48" s="8">
        <v>761</v>
      </c>
      <c r="I48" s="8">
        <v>843</v>
      </c>
      <c r="J48" s="40" t="s">
        <v>5</v>
      </c>
      <c r="K48" s="8">
        <v>24</v>
      </c>
      <c r="L48" s="34"/>
      <c r="M48" s="8">
        <v>659</v>
      </c>
      <c r="N48" s="9">
        <f t="shared" si="27"/>
        <v>540.1639344262295</v>
      </c>
      <c r="O48" s="9">
        <f>N48-H48</f>
        <v>-220.8360655737705</v>
      </c>
      <c r="P48" s="3">
        <f t="shared" si="28"/>
        <v>540.1639344262295</v>
      </c>
      <c r="Q48" s="3">
        <f>P48-I48</f>
        <v>-302.8360655737705</v>
      </c>
      <c r="R48" s="4" t="s">
        <v>5</v>
      </c>
      <c r="S48" s="4" t="s">
        <v>5</v>
      </c>
      <c r="T48" s="4" t="s">
        <v>5</v>
      </c>
      <c r="U48" s="3" t="s">
        <v>5</v>
      </c>
      <c r="V48" s="3" t="s">
        <v>5</v>
      </c>
      <c r="W48" s="4">
        <v>179</v>
      </c>
      <c r="X48" s="4">
        <v>17</v>
      </c>
      <c r="Y48" s="9">
        <f t="shared" si="34"/>
        <v>587</v>
      </c>
      <c r="Z48" s="9">
        <f t="shared" si="35"/>
        <v>481.14754098360658</v>
      </c>
      <c r="AA48" s="4">
        <v>179</v>
      </c>
      <c r="AB48" s="4">
        <v>17</v>
      </c>
      <c r="AC48" s="9">
        <f t="shared" si="36"/>
        <v>587</v>
      </c>
      <c r="AD48" s="9">
        <f t="shared" si="48"/>
        <v>481.14754098360658</v>
      </c>
      <c r="AE48" s="57">
        <f t="shared" si="38"/>
        <v>-361.85245901639342</v>
      </c>
      <c r="AF48" s="4" t="s">
        <v>5</v>
      </c>
      <c r="AG48" s="4" t="s">
        <v>5</v>
      </c>
      <c r="AH48" s="9" t="s">
        <v>5</v>
      </c>
      <c r="AI48" s="9" t="s">
        <v>5</v>
      </c>
      <c r="AJ48" s="4" t="s">
        <v>5</v>
      </c>
      <c r="AK48" s="4" t="s">
        <v>5</v>
      </c>
      <c r="AL48" s="9" t="s">
        <v>5</v>
      </c>
      <c r="AM48" s="12" t="s">
        <v>5</v>
      </c>
      <c r="AN48" s="2" t="s">
        <v>5</v>
      </c>
      <c r="AO48" s="4" t="s">
        <v>5</v>
      </c>
      <c r="AP48" s="4" t="s">
        <v>5</v>
      </c>
      <c r="AQ48" s="9" t="s">
        <v>5</v>
      </c>
      <c r="AR48" s="4" t="s">
        <v>5</v>
      </c>
      <c r="AS48" s="2" t="s">
        <v>5</v>
      </c>
      <c r="AT48" s="4">
        <v>299</v>
      </c>
      <c r="AU48" s="4">
        <v>26</v>
      </c>
      <c r="AV48" s="9">
        <f t="shared" si="49"/>
        <v>923</v>
      </c>
      <c r="AW48" s="9">
        <f t="shared" si="50"/>
        <v>756.55737704918033</v>
      </c>
      <c r="AX48" s="2">
        <f t="shared" ref="AX48:AX54" si="51">AW48-I48</f>
        <v>-86.442622950819668</v>
      </c>
      <c r="AY48" s="2">
        <f>G48</f>
        <v>929</v>
      </c>
      <c r="AZ48" s="8" t="s">
        <v>5</v>
      </c>
      <c r="BA48" s="8" t="s">
        <v>5</v>
      </c>
      <c r="BB48" s="8" t="s">
        <v>5</v>
      </c>
      <c r="BC48" s="8" t="s">
        <v>5</v>
      </c>
      <c r="BD48" s="8" t="s">
        <v>5</v>
      </c>
      <c r="BE48" s="4">
        <v>79</v>
      </c>
      <c r="BF48" s="4">
        <v>17</v>
      </c>
      <c r="BG48" s="8">
        <f t="shared" si="39"/>
        <v>487</v>
      </c>
      <c r="BH48" s="43">
        <f t="shared" si="40"/>
        <v>-0.20533880903490759</v>
      </c>
      <c r="BI48" s="8">
        <f t="shared" si="41"/>
        <v>399.18032786885249</v>
      </c>
      <c r="BJ48" s="8">
        <v>79</v>
      </c>
      <c r="BK48" s="8">
        <v>17</v>
      </c>
      <c r="BL48" s="8">
        <f t="shared" si="42"/>
        <v>487</v>
      </c>
      <c r="BM48" s="43">
        <f t="shared" si="43"/>
        <v>-0.20533880903490759</v>
      </c>
      <c r="BN48" s="8">
        <f t="shared" si="44"/>
        <v>399.18032786885249</v>
      </c>
      <c r="BO48" s="57">
        <f t="shared" si="45"/>
        <v>-443.81967213114751</v>
      </c>
    </row>
    <row r="49" spans="1:67" s="5" customFormat="1" ht="12.75" customHeight="1" x14ac:dyDescent="0.2">
      <c r="A49" s="18"/>
      <c r="B49" s="18" t="s">
        <v>73</v>
      </c>
      <c r="C49" s="7">
        <v>6250078</v>
      </c>
      <c r="D49" s="35" t="s">
        <v>83</v>
      </c>
      <c r="E49" s="7" t="s">
        <v>13</v>
      </c>
      <c r="F49" s="7" t="s">
        <v>15</v>
      </c>
      <c r="G49" s="3">
        <v>1329</v>
      </c>
      <c r="H49" s="3">
        <v>999</v>
      </c>
      <c r="I49" s="3">
        <v>1000</v>
      </c>
      <c r="J49" s="40">
        <f t="shared" si="47"/>
        <v>8.2016553799849526E-2</v>
      </c>
      <c r="K49" s="3">
        <v>30</v>
      </c>
      <c r="L49" s="10" t="s">
        <v>103</v>
      </c>
      <c r="M49" s="4">
        <v>1239</v>
      </c>
      <c r="N49" s="9">
        <f t="shared" si="27"/>
        <v>1015.5737704918033</v>
      </c>
      <c r="O49" s="9">
        <f>N49-H49</f>
        <v>16.573770491803316</v>
      </c>
      <c r="P49" s="3">
        <f t="shared" si="28"/>
        <v>1015.5737704918033</v>
      </c>
      <c r="Q49" s="3">
        <f>P49-I49</f>
        <v>15.573770491803316</v>
      </c>
      <c r="R49" s="4" t="s">
        <v>5</v>
      </c>
      <c r="S49" s="4" t="s">
        <v>5</v>
      </c>
      <c r="T49" s="4" t="s">
        <v>5</v>
      </c>
      <c r="U49" s="3" t="s">
        <v>5</v>
      </c>
      <c r="V49" s="3" t="s">
        <v>5</v>
      </c>
      <c r="W49" s="4">
        <v>229</v>
      </c>
      <c r="X49" s="4">
        <v>29</v>
      </c>
      <c r="Y49" s="9">
        <f t="shared" si="34"/>
        <v>1099</v>
      </c>
      <c r="Z49" s="9">
        <f t="shared" si="35"/>
        <v>900.81967213114751</v>
      </c>
      <c r="AA49" s="4">
        <v>349</v>
      </c>
      <c r="AB49" s="4">
        <v>25</v>
      </c>
      <c r="AC49" s="9">
        <f t="shared" si="36"/>
        <v>1099</v>
      </c>
      <c r="AD49" s="9">
        <f t="shared" si="48"/>
        <v>900.81967213114751</v>
      </c>
      <c r="AE49" s="57">
        <f t="shared" si="38"/>
        <v>-99.180327868852487</v>
      </c>
      <c r="AF49" s="4" t="s">
        <v>5</v>
      </c>
      <c r="AG49" s="4" t="s">
        <v>5</v>
      </c>
      <c r="AH49" s="9" t="s">
        <v>5</v>
      </c>
      <c r="AI49" s="9" t="s">
        <v>5</v>
      </c>
      <c r="AJ49" s="4" t="s">
        <v>5</v>
      </c>
      <c r="AK49" s="4" t="s">
        <v>5</v>
      </c>
      <c r="AL49" s="9" t="s">
        <v>5</v>
      </c>
      <c r="AM49" s="9" t="s">
        <v>5</v>
      </c>
      <c r="AN49" s="2" t="s">
        <v>5</v>
      </c>
      <c r="AO49" s="4" t="s">
        <v>5</v>
      </c>
      <c r="AP49" s="4" t="s">
        <v>5</v>
      </c>
      <c r="AQ49" s="9" t="s">
        <v>5</v>
      </c>
      <c r="AR49" s="4" t="s">
        <v>5</v>
      </c>
      <c r="AS49" s="2" t="s">
        <v>5</v>
      </c>
      <c r="AT49" s="4">
        <v>229</v>
      </c>
      <c r="AU49" s="4">
        <v>29</v>
      </c>
      <c r="AV49" s="9">
        <f t="shared" si="49"/>
        <v>1099</v>
      </c>
      <c r="AW49" s="9">
        <f t="shared" si="50"/>
        <v>900.81967213114751</v>
      </c>
      <c r="AX49" s="2">
        <f t="shared" si="51"/>
        <v>-99.180327868852487</v>
      </c>
      <c r="AY49" s="2">
        <f>G49</f>
        <v>1329</v>
      </c>
      <c r="AZ49" s="4">
        <v>1239</v>
      </c>
      <c r="BA49" s="8">
        <f>AZ49/1.22</f>
        <v>1015.5737704918033</v>
      </c>
      <c r="BB49" s="8">
        <f>BA49-H49</f>
        <v>16.573770491803316</v>
      </c>
      <c r="BC49" s="3">
        <f>AZ49/1.22</f>
        <v>1015.5737704918033</v>
      </c>
      <c r="BD49" s="3">
        <f>BC49-I49</f>
        <v>15.573770491803316</v>
      </c>
      <c r="BE49" s="4">
        <v>229</v>
      </c>
      <c r="BF49" s="4">
        <v>29</v>
      </c>
      <c r="BG49" s="9">
        <f t="shared" si="39"/>
        <v>1099</v>
      </c>
      <c r="BH49" s="44">
        <f t="shared" si="40"/>
        <v>0</v>
      </c>
      <c r="BI49" s="9">
        <f t="shared" si="41"/>
        <v>900.81967213114751</v>
      </c>
      <c r="BJ49" s="4">
        <v>349</v>
      </c>
      <c r="BK49" s="4">
        <v>25</v>
      </c>
      <c r="BL49" s="9">
        <f t="shared" si="42"/>
        <v>1099</v>
      </c>
      <c r="BM49" s="44">
        <f t="shared" si="43"/>
        <v>0</v>
      </c>
      <c r="BN49" s="9">
        <f t="shared" si="44"/>
        <v>900.81967213114751</v>
      </c>
      <c r="BO49" s="57">
        <f t="shared" si="45"/>
        <v>-99.180327868852487</v>
      </c>
    </row>
    <row r="50" spans="1:67" s="5" customFormat="1" ht="12.75" customHeight="1" x14ac:dyDescent="0.2">
      <c r="A50" s="18"/>
      <c r="B50" s="18" t="s">
        <v>73</v>
      </c>
      <c r="C50" s="41">
        <v>6250059</v>
      </c>
      <c r="D50" s="7" t="s">
        <v>102</v>
      </c>
      <c r="E50" s="41" t="s">
        <v>13</v>
      </c>
      <c r="F50" s="41" t="s">
        <v>15</v>
      </c>
      <c r="G50" s="8">
        <v>799</v>
      </c>
      <c r="H50" s="8">
        <v>787</v>
      </c>
      <c r="I50" s="8">
        <v>767</v>
      </c>
      <c r="J50" s="40" t="s">
        <v>5</v>
      </c>
      <c r="K50" s="8">
        <v>24</v>
      </c>
      <c r="L50" s="34"/>
      <c r="M50" s="4">
        <v>299</v>
      </c>
      <c r="N50" s="9">
        <f t="shared" si="27"/>
        <v>245.08196721311475</v>
      </c>
      <c r="O50" s="9">
        <f>N50-H50</f>
        <v>-541.91803278688531</v>
      </c>
      <c r="P50" s="3">
        <f t="shared" si="28"/>
        <v>245.08196721311475</v>
      </c>
      <c r="Q50" s="3">
        <f>P50-I50</f>
        <v>-521.91803278688531</v>
      </c>
      <c r="R50" s="4" t="s">
        <v>5</v>
      </c>
      <c r="S50" s="4" t="s">
        <v>5</v>
      </c>
      <c r="T50" s="4" t="s">
        <v>5</v>
      </c>
      <c r="U50" s="3" t="s">
        <v>5</v>
      </c>
      <c r="V50" s="3" t="s">
        <v>5</v>
      </c>
      <c r="W50" s="4">
        <v>59</v>
      </c>
      <c r="X50" s="4">
        <v>11</v>
      </c>
      <c r="Y50" s="9">
        <f t="shared" si="34"/>
        <v>323</v>
      </c>
      <c r="Z50" s="9">
        <f t="shared" si="35"/>
        <v>264.75409836065575</v>
      </c>
      <c r="AA50" s="4">
        <v>59</v>
      </c>
      <c r="AB50" s="4">
        <v>11</v>
      </c>
      <c r="AC50" s="9">
        <f t="shared" si="36"/>
        <v>323</v>
      </c>
      <c r="AD50" s="9">
        <f t="shared" si="48"/>
        <v>264.75409836065575</v>
      </c>
      <c r="AE50" s="57">
        <f t="shared" si="38"/>
        <v>-502.24590163934425</v>
      </c>
      <c r="AF50" s="4" t="s">
        <v>5</v>
      </c>
      <c r="AG50" s="4" t="s">
        <v>5</v>
      </c>
      <c r="AH50" s="9" t="s">
        <v>5</v>
      </c>
      <c r="AI50" s="9" t="s">
        <v>5</v>
      </c>
      <c r="AJ50" s="4" t="s">
        <v>5</v>
      </c>
      <c r="AK50" s="4" t="s">
        <v>5</v>
      </c>
      <c r="AL50" s="9" t="s">
        <v>5</v>
      </c>
      <c r="AM50" s="12" t="s">
        <v>5</v>
      </c>
      <c r="AN50" s="2" t="s">
        <v>5</v>
      </c>
      <c r="AO50" s="4">
        <v>199</v>
      </c>
      <c r="AP50" s="4">
        <v>15</v>
      </c>
      <c r="AQ50" s="9">
        <f>AO50+(AP50*G50)</f>
        <v>12184</v>
      </c>
      <c r="AR50" s="4">
        <f>(AO50+(AP50*G50))/1.22</f>
        <v>9986.8852459016398</v>
      </c>
      <c r="AS50" s="2" t="e">
        <f>AR50-E50</f>
        <v>#VALUE!</v>
      </c>
      <c r="AT50" s="4">
        <v>99</v>
      </c>
      <c r="AU50" s="4">
        <v>11</v>
      </c>
      <c r="AV50" s="9">
        <f t="shared" si="49"/>
        <v>363</v>
      </c>
      <c r="AW50" s="9">
        <f t="shared" si="50"/>
        <v>297.5409836065574</v>
      </c>
      <c r="AX50" s="2">
        <f t="shared" si="51"/>
        <v>-469.4590163934426</v>
      </c>
      <c r="AY50" s="8">
        <v>799</v>
      </c>
      <c r="AZ50" s="8" t="s">
        <v>5</v>
      </c>
      <c r="BA50" s="8" t="s">
        <v>5</v>
      </c>
      <c r="BB50" s="8" t="s">
        <v>5</v>
      </c>
      <c r="BC50" s="8" t="s">
        <v>5</v>
      </c>
      <c r="BD50" s="8" t="s">
        <v>5</v>
      </c>
      <c r="BE50" s="44" t="s">
        <v>5</v>
      </c>
      <c r="BF50" s="8" t="s">
        <v>5</v>
      </c>
      <c r="BG50" s="8" t="s">
        <v>5</v>
      </c>
      <c r="BH50" s="44" t="s">
        <v>5</v>
      </c>
      <c r="BI50" s="8" t="s">
        <v>5</v>
      </c>
      <c r="BJ50" s="8" t="s">
        <v>5</v>
      </c>
      <c r="BK50" s="8" t="s">
        <v>5</v>
      </c>
      <c r="BL50" s="8" t="s">
        <v>5</v>
      </c>
      <c r="BM50" s="8" t="s">
        <v>5</v>
      </c>
      <c r="BN50" s="8" t="s">
        <v>5</v>
      </c>
      <c r="BO50" s="57" t="s">
        <v>5</v>
      </c>
    </row>
    <row r="51" spans="1:67" s="5" customFormat="1" ht="12.75" customHeight="1" x14ac:dyDescent="0.2">
      <c r="A51" s="18"/>
      <c r="B51" s="18" t="s">
        <v>73</v>
      </c>
      <c r="C51" s="7">
        <v>6250063</v>
      </c>
      <c r="D51" s="7" t="s">
        <v>36</v>
      </c>
      <c r="E51" s="7" t="s">
        <v>13</v>
      </c>
      <c r="F51" s="7" t="s">
        <v>15</v>
      </c>
      <c r="G51" s="8">
        <v>529</v>
      </c>
      <c r="H51" s="8">
        <v>433</v>
      </c>
      <c r="I51" s="8">
        <v>767</v>
      </c>
      <c r="J51" s="40" t="s">
        <v>5</v>
      </c>
      <c r="K51" s="8">
        <v>24</v>
      </c>
      <c r="L51" s="34"/>
      <c r="M51" s="8">
        <v>395</v>
      </c>
      <c r="N51" s="9">
        <f t="shared" si="27"/>
        <v>323.77049180327867</v>
      </c>
      <c r="O51" s="9">
        <f>N51-H51</f>
        <v>-109.22950819672133</v>
      </c>
      <c r="P51" s="3">
        <f t="shared" si="28"/>
        <v>323.77049180327867</v>
      </c>
      <c r="Q51" s="3">
        <f>P51-I51</f>
        <v>-443.22950819672133</v>
      </c>
      <c r="R51" s="4" t="s">
        <v>5</v>
      </c>
      <c r="S51" s="4" t="s">
        <v>5</v>
      </c>
      <c r="T51" s="4" t="s">
        <v>5</v>
      </c>
      <c r="U51" s="3" t="s">
        <v>5</v>
      </c>
      <c r="V51" s="3" t="s">
        <v>5</v>
      </c>
      <c r="W51" s="4">
        <v>79</v>
      </c>
      <c r="X51" s="4">
        <v>10</v>
      </c>
      <c r="Y51" s="9">
        <f t="shared" si="34"/>
        <v>319</v>
      </c>
      <c r="Z51" s="9">
        <f t="shared" si="35"/>
        <v>261.47540983606558</v>
      </c>
      <c r="AA51" s="4">
        <v>79</v>
      </c>
      <c r="AB51" s="4">
        <v>10</v>
      </c>
      <c r="AC51" s="9">
        <f t="shared" si="36"/>
        <v>319</v>
      </c>
      <c r="AD51" s="9">
        <f t="shared" si="48"/>
        <v>261.47540983606558</v>
      </c>
      <c r="AE51" s="57">
        <f t="shared" si="38"/>
        <v>-505.52459016393442</v>
      </c>
      <c r="AF51" s="4" t="s">
        <v>5</v>
      </c>
      <c r="AG51" s="27" t="s">
        <v>5</v>
      </c>
      <c r="AH51" s="9" t="s">
        <v>5</v>
      </c>
      <c r="AI51" s="9" t="s">
        <v>5</v>
      </c>
      <c r="AJ51" s="4" t="s">
        <v>5</v>
      </c>
      <c r="AK51" s="4" t="s">
        <v>5</v>
      </c>
      <c r="AL51" s="9" t="s">
        <v>5</v>
      </c>
      <c r="AM51" s="12" t="s">
        <v>5</v>
      </c>
      <c r="AN51" s="2" t="s">
        <v>5</v>
      </c>
      <c r="AO51" s="4" t="s">
        <v>5</v>
      </c>
      <c r="AP51" s="4" t="s">
        <v>5</v>
      </c>
      <c r="AQ51" s="9" t="s">
        <v>5</v>
      </c>
      <c r="AR51" s="9" t="s">
        <v>5</v>
      </c>
      <c r="AS51" s="2" t="s">
        <v>5</v>
      </c>
      <c r="AT51" s="4">
        <v>199</v>
      </c>
      <c r="AU51" s="4">
        <v>15</v>
      </c>
      <c r="AV51" s="9">
        <f t="shared" si="49"/>
        <v>559</v>
      </c>
      <c r="AW51" s="9">
        <f t="shared" si="50"/>
        <v>458.19672131147541</v>
      </c>
      <c r="AX51" s="2">
        <f t="shared" si="51"/>
        <v>-308.80327868852459</v>
      </c>
      <c r="AY51" s="2">
        <f>G51</f>
        <v>529</v>
      </c>
      <c r="AZ51" s="8" t="s">
        <v>5</v>
      </c>
      <c r="BA51" s="8" t="s">
        <v>5</v>
      </c>
      <c r="BB51" s="8" t="s">
        <v>5</v>
      </c>
      <c r="BC51" s="8" t="s">
        <v>5</v>
      </c>
      <c r="BD51" s="8" t="s">
        <v>5</v>
      </c>
      <c r="BE51" s="8">
        <v>19</v>
      </c>
      <c r="BF51" s="8">
        <v>10</v>
      </c>
      <c r="BG51" s="8">
        <f t="shared" ref="BG51:BG61" si="52">BE51+(BF51*K51)</f>
        <v>259</v>
      </c>
      <c r="BH51" s="43">
        <f t="shared" ref="BH51:BH61" si="53">(BG51-Y51)/BG51</f>
        <v>-0.23166023166023167</v>
      </c>
      <c r="BI51" s="8">
        <f t="shared" ref="BI51:BI61" si="54">BG51/1.22</f>
        <v>212.29508196721312</v>
      </c>
      <c r="BJ51" s="4">
        <v>19</v>
      </c>
      <c r="BK51" s="4">
        <v>10</v>
      </c>
      <c r="BL51" s="8">
        <f t="shared" ref="BL51:BL61" si="55">BJ51+(BK51*K51)</f>
        <v>259</v>
      </c>
      <c r="BM51" s="43">
        <f t="shared" ref="BM51:BM61" si="56">(BL51-AC51)/BL51</f>
        <v>-0.23166023166023167</v>
      </c>
      <c r="BN51" s="8">
        <f t="shared" ref="BN51:BN61" si="57">BL51/1.22</f>
        <v>212.29508196721312</v>
      </c>
      <c r="BO51" s="57">
        <f t="shared" ref="BO51:BO61" si="58">(AVERAGE(BI51,BN51)-I51)</f>
        <v>-554.70491803278685</v>
      </c>
    </row>
    <row r="52" spans="1:67" s="5" customFormat="1" ht="12.75" customHeight="1" x14ac:dyDescent="0.2">
      <c r="A52" s="18"/>
      <c r="B52" s="18" t="s">
        <v>73</v>
      </c>
      <c r="C52" s="7">
        <v>6250065</v>
      </c>
      <c r="D52" s="10" t="s">
        <v>42</v>
      </c>
      <c r="E52" s="7" t="s">
        <v>13</v>
      </c>
      <c r="F52" s="7" t="s">
        <v>15</v>
      </c>
      <c r="G52" s="8">
        <v>599</v>
      </c>
      <c r="H52" s="8">
        <v>490</v>
      </c>
      <c r="I52" s="8">
        <v>691</v>
      </c>
      <c r="J52" s="40" t="s">
        <v>5</v>
      </c>
      <c r="K52" s="8">
        <v>24</v>
      </c>
      <c r="L52" s="34"/>
      <c r="M52" s="4">
        <v>499</v>
      </c>
      <c r="N52" s="9">
        <f t="shared" si="27"/>
        <v>409.01639344262298</v>
      </c>
      <c r="O52" s="9">
        <f>N52-H52</f>
        <v>-80.983606557377016</v>
      </c>
      <c r="P52" s="3">
        <f t="shared" si="28"/>
        <v>409.01639344262298</v>
      </c>
      <c r="Q52" s="3">
        <f>P52-I52</f>
        <v>-281.98360655737702</v>
      </c>
      <c r="R52" s="4" t="s">
        <v>5</v>
      </c>
      <c r="S52" s="4" t="s">
        <v>5</v>
      </c>
      <c r="T52" s="4" t="s">
        <v>5</v>
      </c>
      <c r="U52" s="3" t="s">
        <v>5</v>
      </c>
      <c r="V52" s="3" t="s">
        <v>5</v>
      </c>
      <c r="W52" s="4">
        <v>119</v>
      </c>
      <c r="X52" s="4">
        <v>15</v>
      </c>
      <c r="Y52" s="9">
        <f t="shared" si="34"/>
        <v>479</v>
      </c>
      <c r="Z52" s="9">
        <f t="shared" si="35"/>
        <v>392.62295081967216</v>
      </c>
      <c r="AA52" s="4">
        <v>119</v>
      </c>
      <c r="AB52" s="4">
        <v>15</v>
      </c>
      <c r="AC52" s="9">
        <f t="shared" si="36"/>
        <v>479</v>
      </c>
      <c r="AD52" s="9">
        <f t="shared" si="48"/>
        <v>392.62295081967216</v>
      </c>
      <c r="AE52" s="57">
        <f t="shared" si="38"/>
        <v>-298.37704918032784</v>
      </c>
      <c r="AF52" s="4" t="s">
        <v>5</v>
      </c>
      <c r="AG52" s="4" t="s">
        <v>5</v>
      </c>
      <c r="AH52" s="9" t="s">
        <v>5</v>
      </c>
      <c r="AI52" s="9" t="s">
        <v>5</v>
      </c>
      <c r="AJ52" s="4" t="s">
        <v>5</v>
      </c>
      <c r="AK52" s="4" t="s">
        <v>5</v>
      </c>
      <c r="AL52" s="9" t="s">
        <v>5</v>
      </c>
      <c r="AM52" s="12" t="s">
        <v>5</v>
      </c>
      <c r="AN52" s="2" t="s">
        <v>5</v>
      </c>
      <c r="AO52" s="4" t="s">
        <v>5</v>
      </c>
      <c r="AP52" s="4" t="s">
        <v>5</v>
      </c>
      <c r="AQ52" s="9" t="s">
        <v>5</v>
      </c>
      <c r="AR52" s="9" t="s">
        <v>5</v>
      </c>
      <c r="AS52" s="2" t="s">
        <v>5</v>
      </c>
      <c r="AT52" s="4">
        <v>169</v>
      </c>
      <c r="AU52" s="4">
        <v>16</v>
      </c>
      <c r="AV52" s="9">
        <f t="shared" si="49"/>
        <v>553</v>
      </c>
      <c r="AW52" s="9">
        <f t="shared" si="50"/>
        <v>453.27868852459017</v>
      </c>
      <c r="AX52" s="2">
        <f t="shared" si="51"/>
        <v>-237.72131147540983</v>
      </c>
      <c r="AY52" s="8">
        <v>699</v>
      </c>
      <c r="AZ52" s="8" t="s">
        <v>5</v>
      </c>
      <c r="BA52" s="8" t="s">
        <v>5</v>
      </c>
      <c r="BB52" s="8" t="s">
        <v>5</v>
      </c>
      <c r="BC52" s="8" t="s">
        <v>5</v>
      </c>
      <c r="BD52" s="8" t="s">
        <v>5</v>
      </c>
      <c r="BE52" s="8">
        <v>79</v>
      </c>
      <c r="BF52" s="8">
        <v>13</v>
      </c>
      <c r="BG52" s="8">
        <f t="shared" si="52"/>
        <v>391</v>
      </c>
      <c r="BH52" s="43">
        <f t="shared" si="53"/>
        <v>-0.22506393861892582</v>
      </c>
      <c r="BI52" s="8">
        <f t="shared" si="54"/>
        <v>320.49180327868851</v>
      </c>
      <c r="BJ52" s="8">
        <v>79</v>
      </c>
      <c r="BK52" s="8">
        <v>13</v>
      </c>
      <c r="BL52" s="8">
        <f t="shared" si="55"/>
        <v>391</v>
      </c>
      <c r="BM52" s="43">
        <f t="shared" si="56"/>
        <v>-0.22506393861892582</v>
      </c>
      <c r="BN52" s="8">
        <f t="shared" si="57"/>
        <v>320.49180327868851</v>
      </c>
      <c r="BO52" s="57">
        <f t="shared" si="58"/>
        <v>-370.50819672131149</v>
      </c>
    </row>
    <row r="53" spans="1:67" s="5" customFormat="1" ht="12.75" customHeight="1" x14ac:dyDescent="0.2">
      <c r="A53" s="18"/>
      <c r="B53" s="18" t="s">
        <v>73</v>
      </c>
      <c r="C53" s="7">
        <v>6250067</v>
      </c>
      <c r="D53" s="7" t="s">
        <v>43</v>
      </c>
      <c r="E53" s="7" t="s">
        <v>13</v>
      </c>
      <c r="F53" s="7" t="s">
        <v>15</v>
      </c>
      <c r="G53" s="8">
        <v>839</v>
      </c>
      <c r="H53" s="8">
        <v>628</v>
      </c>
      <c r="I53" s="8">
        <v>767</v>
      </c>
      <c r="J53" s="40" t="s">
        <v>5</v>
      </c>
      <c r="K53" s="8">
        <v>24</v>
      </c>
      <c r="L53" s="29"/>
      <c r="M53" s="4">
        <v>539</v>
      </c>
      <c r="N53" s="9">
        <f t="shared" si="27"/>
        <v>441.80327868852459</v>
      </c>
      <c r="O53" s="9">
        <f>N53-H53</f>
        <v>-186.19672131147541</v>
      </c>
      <c r="P53" s="3">
        <f t="shared" si="28"/>
        <v>441.80327868852459</v>
      </c>
      <c r="Q53" s="3">
        <f>P53-I53</f>
        <v>-325.19672131147541</v>
      </c>
      <c r="R53" s="4" t="s">
        <v>5</v>
      </c>
      <c r="S53" s="4" t="s">
        <v>5</v>
      </c>
      <c r="T53" s="4" t="s">
        <v>5</v>
      </c>
      <c r="U53" s="3" t="s">
        <v>5</v>
      </c>
      <c r="V53" s="3" t="s">
        <v>5</v>
      </c>
      <c r="W53" s="4">
        <v>129</v>
      </c>
      <c r="X53" s="4">
        <v>17</v>
      </c>
      <c r="Y53" s="9">
        <f t="shared" si="34"/>
        <v>537</v>
      </c>
      <c r="Z53" s="9">
        <f t="shared" si="35"/>
        <v>440.1639344262295</v>
      </c>
      <c r="AA53" s="4">
        <v>129</v>
      </c>
      <c r="AB53" s="4">
        <v>17</v>
      </c>
      <c r="AC53" s="9">
        <f t="shared" si="36"/>
        <v>537</v>
      </c>
      <c r="AD53" s="9">
        <f t="shared" si="48"/>
        <v>440.1639344262295</v>
      </c>
      <c r="AE53" s="57">
        <f t="shared" si="38"/>
        <v>-326.8360655737705</v>
      </c>
      <c r="AF53" s="4" t="s">
        <v>5</v>
      </c>
      <c r="AG53" s="4" t="s">
        <v>5</v>
      </c>
      <c r="AH53" s="9" t="s">
        <v>5</v>
      </c>
      <c r="AI53" s="9" t="s">
        <v>5</v>
      </c>
      <c r="AJ53" s="4" t="s">
        <v>5</v>
      </c>
      <c r="AK53" s="4" t="s">
        <v>5</v>
      </c>
      <c r="AL53" s="9" t="s">
        <v>5</v>
      </c>
      <c r="AM53" s="12" t="s">
        <v>5</v>
      </c>
      <c r="AN53" s="2" t="s">
        <v>5</v>
      </c>
      <c r="AO53" s="4" t="s">
        <v>5</v>
      </c>
      <c r="AP53" s="4" t="s">
        <v>5</v>
      </c>
      <c r="AQ53" s="9" t="s">
        <v>5</v>
      </c>
      <c r="AR53" s="9" t="s">
        <v>5</v>
      </c>
      <c r="AS53" s="2" t="s">
        <v>5</v>
      </c>
      <c r="AT53" s="4">
        <v>249</v>
      </c>
      <c r="AU53" s="4">
        <v>18</v>
      </c>
      <c r="AV53" s="9">
        <f t="shared" si="49"/>
        <v>681</v>
      </c>
      <c r="AW53" s="9">
        <f t="shared" si="50"/>
        <v>558.19672131147547</v>
      </c>
      <c r="AX53" s="2">
        <f t="shared" si="51"/>
        <v>-208.80327868852453</v>
      </c>
      <c r="AY53" s="8">
        <v>839</v>
      </c>
      <c r="AZ53" s="8" t="s">
        <v>5</v>
      </c>
      <c r="BA53" s="8" t="s">
        <v>5</v>
      </c>
      <c r="BB53" s="8" t="s">
        <v>5</v>
      </c>
      <c r="BC53" s="8" t="s">
        <v>5</v>
      </c>
      <c r="BD53" s="8" t="s">
        <v>5</v>
      </c>
      <c r="BE53" s="8">
        <v>99</v>
      </c>
      <c r="BF53" s="8">
        <v>14</v>
      </c>
      <c r="BG53" s="8">
        <f t="shared" si="52"/>
        <v>435</v>
      </c>
      <c r="BH53" s="43">
        <f t="shared" si="53"/>
        <v>-0.23448275862068965</v>
      </c>
      <c r="BI53" s="8">
        <f t="shared" si="54"/>
        <v>356.55737704918033</v>
      </c>
      <c r="BJ53" s="8">
        <v>99</v>
      </c>
      <c r="BK53" s="8">
        <v>14</v>
      </c>
      <c r="BL53" s="8">
        <f t="shared" si="55"/>
        <v>435</v>
      </c>
      <c r="BM53" s="43">
        <f t="shared" si="56"/>
        <v>-0.23448275862068965</v>
      </c>
      <c r="BN53" s="8">
        <f t="shared" si="57"/>
        <v>356.55737704918033</v>
      </c>
      <c r="BO53" s="57">
        <f t="shared" si="58"/>
        <v>-410.44262295081967</v>
      </c>
    </row>
    <row r="54" spans="1:67" s="5" customFormat="1" ht="12.75" customHeight="1" x14ac:dyDescent="0.2">
      <c r="A54" s="18"/>
      <c r="B54" s="18" t="s">
        <v>73</v>
      </c>
      <c r="C54" s="7">
        <v>6250066</v>
      </c>
      <c r="D54" s="7" t="s">
        <v>50</v>
      </c>
      <c r="E54" s="7" t="s">
        <v>13</v>
      </c>
      <c r="F54" s="7" t="s">
        <v>15</v>
      </c>
      <c r="G54" s="8">
        <v>499</v>
      </c>
      <c r="H54" s="8">
        <v>409</v>
      </c>
      <c r="I54" s="8">
        <v>577</v>
      </c>
      <c r="J54" s="40" t="s">
        <v>5</v>
      </c>
      <c r="K54" s="8">
        <v>24</v>
      </c>
      <c r="L54" s="34"/>
      <c r="M54" s="4">
        <v>459</v>
      </c>
      <c r="N54" s="9">
        <f t="shared" si="27"/>
        <v>376.22950819672133</v>
      </c>
      <c r="O54" s="9">
        <f>N54-H54</f>
        <v>-32.770491803278674</v>
      </c>
      <c r="P54" s="3">
        <f t="shared" si="28"/>
        <v>376.22950819672133</v>
      </c>
      <c r="Q54" s="3">
        <f>P54-I54</f>
        <v>-200.77049180327867</v>
      </c>
      <c r="R54" s="4" t="s">
        <v>5</v>
      </c>
      <c r="S54" s="4" t="s">
        <v>5</v>
      </c>
      <c r="T54" s="4" t="s">
        <v>5</v>
      </c>
      <c r="U54" s="3" t="s">
        <v>5</v>
      </c>
      <c r="V54" s="3" t="s">
        <v>5</v>
      </c>
      <c r="W54" s="4">
        <v>79</v>
      </c>
      <c r="X54" s="4">
        <v>14</v>
      </c>
      <c r="Y54" s="9">
        <f t="shared" si="34"/>
        <v>415</v>
      </c>
      <c r="Z54" s="9">
        <f t="shared" si="35"/>
        <v>340.1639344262295</v>
      </c>
      <c r="AA54" s="4">
        <v>79</v>
      </c>
      <c r="AB54" s="4">
        <v>14</v>
      </c>
      <c r="AC54" s="9">
        <f t="shared" si="36"/>
        <v>415</v>
      </c>
      <c r="AD54" s="9">
        <f t="shared" si="48"/>
        <v>340.1639344262295</v>
      </c>
      <c r="AE54" s="57">
        <f t="shared" si="38"/>
        <v>-236.8360655737705</v>
      </c>
      <c r="AF54" s="4" t="s">
        <v>5</v>
      </c>
      <c r="AG54" s="4" t="s">
        <v>5</v>
      </c>
      <c r="AH54" s="9" t="s">
        <v>5</v>
      </c>
      <c r="AI54" s="9" t="s">
        <v>5</v>
      </c>
      <c r="AJ54" s="4" t="s">
        <v>5</v>
      </c>
      <c r="AK54" s="4" t="s">
        <v>5</v>
      </c>
      <c r="AL54" s="9" t="s">
        <v>5</v>
      </c>
      <c r="AM54" s="12" t="s">
        <v>5</v>
      </c>
      <c r="AN54" s="2" t="s">
        <v>5</v>
      </c>
      <c r="AO54" s="4" t="s">
        <v>5</v>
      </c>
      <c r="AP54" s="4" t="s">
        <v>5</v>
      </c>
      <c r="AQ54" s="9" t="s">
        <v>5</v>
      </c>
      <c r="AR54" s="9" t="s">
        <v>5</v>
      </c>
      <c r="AS54" s="2" t="s">
        <v>5</v>
      </c>
      <c r="AT54" s="4">
        <v>119</v>
      </c>
      <c r="AU54" s="4">
        <v>14</v>
      </c>
      <c r="AV54" s="9">
        <f t="shared" si="49"/>
        <v>455</v>
      </c>
      <c r="AW54" s="9">
        <f t="shared" si="50"/>
        <v>372.95081967213116</v>
      </c>
      <c r="AX54" s="2">
        <f t="shared" si="51"/>
        <v>-204.04918032786884</v>
      </c>
      <c r="AY54" s="2">
        <f>G54</f>
        <v>499</v>
      </c>
      <c r="AZ54" s="8" t="s">
        <v>5</v>
      </c>
      <c r="BA54" s="8" t="s">
        <v>5</v>
      </c>
      <c r="BB54" s="8" t="s">
        <v>5</v>
      </c>
      <c r="BC54" s="8" t="s">
        <v>5</v>
      </c>
      <c r="BD54" s="8" t="s">
        <v>5</v>
      </c>
      <c r="BE54" s="8">
        <v>49</v>
      </c>
      <c r="BF54" s="8">
        <v>12</v>
      </c>
      <c r="BG54" s="8">
        <f t="shared" si="52"/>
        <v>337</v>
      </c>
      <c r="BH54" s="43">
        <f t="shared" si="53"/>
        <v>-0.2314540059347181</v>
      </c>
      <c r="BI54" s="8">
        <f t="shared" si="54"/>
        <v>276.22950819672133</v>
      </c>
      <c r="BJ54" s="8">
        <v>49</v>
      </c>
      <c r="BK54" s="8">
        <v>12</v>
      </c>
      <c r="BL54" s="8">
        <f t="shared" si="55"/>
        <v>337</v>
      </c>
      <c r="BM54" s="43">
        <f t="shared" si="56"/>
        <v>-0.2314540059347181</v>
      </c>
      <c r="BN54" s="8">
        <f t="shared" si="57"/>
        <v>276.22950819672133</v>
      </c>
      <c r="BO54" s="57">
        <f t="shared" si="58"/>
        <v>-300.77049180327867</v>
      </c>
    </row>
    <row r="55" spans="1:67" s="5" customFormat="1" ht="12.75" customHeight="1" x14ac:dyDescent="0.2">
      <c r="A55" s="18"/>
      <c r="B55" s="18" t="s">
        <v>73</v>
      </c>
      <c r="C55" s="10">
        <v>6250073</v>
      </c>
      <c r="D55" s="10" t="s">
        <v>64</v>
      </c>
      <c r="E55" s="10" t="s">
        <v>13</v>
      </c>
      <c r="F55" s="10" t="s">
        <v>15</v>
      </c>
      <c r="G55" s="23">
        <v>929</v>
      </c>
      <c r="H55" s="23">
        <v>695</v>
      </c>
      <c r="I55" s="23">
        <v>693</v>
      </c>
      <c r="J55" s="40" t="s">
        <v>5</v>
      </c>
      <c r="K55" s="8">
        <v>30</v>
      </c>
      <c r="L55" s="10" t="s">
        <v>105</v>
      </c>
      <c r="M55" s="28">
        <v>849</v>
      </c>
      <c r="N55" s="9">
        <f t="shared" si="27"/>
        <v>695.90163934426232</v>
      </c>
      <c r="O55" s="9">
        <f>N55-H55</f>
        <v>0.90163934426232117</v>
      </c>
      <c r="P55" s="3">
        <f t="shared" si="28"/>
        <v>695.90163934426232</v>
      </c>
      <c r="Q55" s="3">
        <f>P55-I55</f>
        <v>2.9016393442623212</v>
      </c>
      <c r="R55" s="4" t="s">
        <v>5</v>
      </c>
      <c r="S55" s="4" t="s">
        <v>5</v>
      </c>
      <c r="T55" s="4" t="s">
        <v>5</v>
      </c>
      <c r="U55" s="3" t="s">
        <v>5</v>
      </c>
      <c r="V55" s="3" t="s">
        <v>5</v>
      </c>
      <c r="W55" s="4">
        <v>179</v>
      </c>
      <c r="X55" s="4">
        <v>22</v>
      </c>
      <c r="Y55" s="9">
        <f t="shared" si="34"/>
        <v>839</v>
      </c>
      <c r="Z55" s="9">
        <f t="shared" si="35"/>
        <v>687.70491803278685</v>
      </c>
      <c r="AA55" s="4">
        <v>299</v>
      </c>
      <c r="AB55" s="4">
        <v>18</v>
      </c>
      <c r="AC55" s="9">
        <f t="shared" si="36"/>
        <v>839</v>
      </c>
      <c r="AD55" s="9">
        <f t="shared" si="48"/>
        <v>687.70491803278685</v>
      </c>
      <c r="AE55" s="57">
        <f t="shared" si="38"/>
        <v>-5.2950819672131502</v>
      </c>
      <c r="AF55" s="4" t="s">
        <v>5</v>
      </c>
      <c r="AG55" s="4" t="s">
        <v>5</v>
      </c>
      <c r="AH55" s="9" t="s">
        <v>5</v>
      </c>
      <c r="AI55" s="9" t="s">
        <v>5</v>
      </c>
      <c r="AJ55" s="4" t="s">
        <v>5</v>
      </c>
      <c r="AK55" s="4" t="s">
        <v>5</v>
      </c>
      <c r="AL55" s="9" t="s">
        <v>5</v>
      </c>
      <c r="AM55" s="12" t="s">
        <v>5</v>
      </c>
      <c r="AN55" s="2" t="s">
        <v>5</v>
      </c>
      <c r="AO55" s="4" t="s">
        <v>5</v>
      </c>
      <c r="AP55" s="4" t="s">
        <v>5</v>
      </c>
      <c r="AQ55" s="9" t="s">
        <v>5</v>
      </c>
      <c r="AR55" s="4" t="s">
        <v>5</v>
      </c>
      <c r="AS55" s="2" t="s">
        <v>5</v>
      </c>
      <c r="AT55" s="4">
        <v>179</v>
      </c>
      <c r="AU55" s="4">
        <v>22</v>
      </c>
      <c r="AV55" s="9">
        <f t="shared" si="49"/>
        <v>839</v>
      </c>
      <c r="AW55" s="9">
        <f t="shared" si="50"/>
        <v>687.70491803278685</v>
      </c>
      <c r="AX55" s="2">
        <v>1.0983606557376788</v>
      </c>
      <c r="AY55" s="2">
        <v>929</v>
      </c>
      <c r="AZ55" s="8" t="s">
        <v>5</v>
      </c>
      <c r="BA55" s="8" t="s">
        <v>5</v>
      </c>
      <c r="BB55" s="8" t="s">
        <v>5</v>
      </c>
      <c r="BC55" s="8" t="s">
        <v>5</v>
      </c>
      <c r="BD55" s="8" t="s">
        <v>5</v>
      </c>
      <c r="BE55" s="8">
        <v>179</v>
      </c>
      <c r="BF55" s="8">
        <v>22</v>
      </c>
      <c r="BG55" s="8">
        <f t="shared" si="52"/>
        <v>839</v>
      </c>
      <c r="BH55" s="43">
        <f t="shared" si="53"/>
        <v>0</v>
      </c>
      <c r="BI55" s="8">
        <f t="shared" si="54"/>
        <v>687.70491803278685</v>
      </c>
      <c r="BJ55" s="8">
        <v>299</v>
      </c>
      <c r="BK55" s="8">
        <v>18</v>
      </c>
      <c r="BL55" s="8">
        <f t="shared" si="55"/>
        <v>839</v>
      </c>
      <c r="BM55" s="43">
        <f t="shared" si="56"/>
        <v>0</v>
      </c>
      <c r="BN55" s="8">
        <f t="shared" si="57"/>
        <v>687.70491803278685</v>
      </c>
      <c r="BO55" s="57">
        <f t="shared" si="58"/>
        <v>-5.2950819672131502</v>
      </c>
    </row>
    <row r="56" spans="1:67" s="5" customFormat="1" ht="12.75" customHeight="1" x14ac:dyDescent="0.2">
      <c r="A56" s="18"/>
      <c r="B56" s="18" t="s">
        <v>73</v>
      </c>
      <c r="C56" s="7">
        <v>6250074</v>
      </c>
      <c r="D56" s="7" t="s">
        <v>70</v>
      </c>
      <c r="E56" s="7" t="s">
        <v>13</v>
      </c>
      <c r="F56" s="7" t="s">
        <v>15</v>
      </c>
      <c r="G56" s="8">
        <v>1029</v>
      </c>
      <c r="H56" s="8">
        <v>797</v>
      </c>
      <c r="I56" s="8">
        <v>769</v>
      </c>
      <c r="J56" s="40" t="s">
        <v>5</v>
      </c>
      <c r="K56" s="8">
        <v>30</v>
      </c>
      <c r="L56" s="34"/>
      <c r="M56" s="4">
        <v>989</v>
      </c>
      <c r="N56" s="9">
        <f t="shared" si="27"/>
        <v>810.65573770491801</v>
      </c>
      <c r="O56" s="9">
        <f>N56-H56</f>
        <v>13.65573770491801</v>
      </c>
      <c r="P56" s="3">
        <f t="shared" si="28"/>
        <v>810.65573770491801</v>
      </c>
      <c r="Q56" s="3">
        <f>P56-I56</f>
        <v>41.65573770491801</v>
      </c>
      <c r="R56" s="4" t="s">
        <v>5</v>
      </c>
      <c r="S56" s="4" t="s">
        <v>5</v>
      </c>
      <c r="T56" s="4" t="s">
        <v>5</v>
      </c>
      <c r="U56" s="3" t="s">
        <v>5</v>
      </c>
      <c r="V56" s="3" t="s">
        <v>5</v>
      </c>
      <c r="W56" s="4">
        <v>279</v>
      </c>
      <c r="X56" s="4">
        <v>23</v>
      </c>
      <c r="Y56" s="9">
        <f t="shared" si="34"/>
        <v>969</v>
      </c>
      <c r="Z56" s="9">
        <f t="shared" si="35"/>
        <v>794.26229508196718</v>
      </c>
      <c r="AA56" s="4">
        <v>399</v>
      </c>
      <c r="AB56" s="4">
        <v>19</v>
      </c>
      <c r="AC56" s="9">
        <f t="shared" si="36"/>
        <v>969</v>
      </c>
      <c r="AD56" s="9">
        <f t="shared" si="48"/>
        <v>794.26229508196718</v>
      </c>
      <c r="AE56" s="57">
        <f t="shared" si="38"/>
        <v>25.262295081967181</v>
      </c>
      <c r="AF56" s="4" t="s">
        <v>5</v>
      </c>
      <c r="AG56" s="4" t="s">
        <v>5</v>
      </c>
      <c r="AH56" s="9" t="s">
        <v>5</v>
      </c>
      <c r="AI56" s="9" t="s">
        <v>5</v>
      </c>
      <c r="AJ56" s="4" t="s">
        <v>5</v>
      </c>
      <c r="AK56" s="4" t="s">
        <v>5</v>
      </c>
      <c r="AL56" s="9" t="s">
        <v>5</v>
      </c>
      <c r="AM56" s="12" t="s">
        <v>5</v>
      </c>
      <c r="AN56" s="2" t="s">
        <v>5</v>
      </c>
      <c r="AO56" s="4" t="s">
        <v>5</v>
      </c>
      <c r="AP56" s="4" t="s">
        <v>5</v>
      </c>
      <c r="AQ56" s="9" t="s">
        <v>5</v>
      </c>
      <c r="AR56" s="4" t="s">
        <v>5</v>
      </c>
      <c r="AS56" s="2" t="s">
        <v>5</v>
      </c>
      <c r="AT56" s="4">
        <v>279</v>
      </c>
      <c r="AU56" s="4">
        <v>23</v>
      </c>
      <c r="AV56" s="9">
        <f t="shared" si="49"/>
        <v>969</v>
      </c>
      <c r="AW56" s="9">
        <f t="shared" si="50"/>
        <v>794.26229508196718</v>
      </c>
      <c r="AX56" s="2">
        <v>1.0983606557376788</v>
      </c>
      <c r="AY56" s="2">
        <v>1029</v>
      </c>
      <c r="AZ56" s="8" t="s">
        <v>5</v>
      </c>
      <c r="BA56" s="8" t="s">
        <v>5</v>
      </c>
      <c r="BB56" s="8" t="s">
        <v>5</v>
      </c>
      <c r="BC56" s="8" t="s">
        <v>5</v>
      </c>
      <c r="BD56" s="8" t="s">
        <v>5</v>
      </c>
      <c r="BE56" s="8">
        <v>279</v>
      </c>
      <c r="BF56" s="8">
        <v>23</v>
      </c>
      <c r="BG56" s="8">
        <f t="shared" si="52"/>
        <v>969</v>
      </c>
      <c r="BH56" s="43">
        <f t="shared" si="53"/>
        <v>0</v>
      </c>
      <c r="BI56" s="8">
        <f t="shared" si="54"/>
        <v>794.26229508196718</v>
      </c>
      <c r="BJ56" s="8">
        <v>399</v>
      </c>
      <c r="BK56" s="8">
        <v>19</v>
      </c>
      <c r="BL56" s="8">
        <f t="shared" si="55"/>
        <v>969</v>
      </c>
      <c r="BM56" s="43">
        <f t="shared" si="56"/>
        <v>0</v>
      </c>
      <c r="BN56" s="8">
        <f t="shared" si="57"/>
        <v>794.26229508196718</v>
      </c>
      <c r="BO56" s="57">
        <f t="shared" si="58"/>
        <v>25.262295081967181</v>
      </c>
    </row>
    <row r="57" spans="1:67" s="5" customFormat="1" ht="12.75" customHeight="1" x14ac:dyDescent="0.2">
      <c r="A57" s="18"/>
      <c r="B57" s="18" t="s">
        <v>73</v>
      </c>
      <c r="C57" s="7">
        <v>6250056</v>
      </c>
      <c r="D57" s="7" t="s">
        <v>16</v>
      </c>
      <c r="E57" s="7" t="s">
        <v>13</v>
      </c>
      <c r="F57" s="7" t="s">
        <v>15</v>
      </c>
      <c r="G57" s="3">
        <v>599</v>
      </c>
      <c r="H57" s="11">
        <v>327</v>
      </c>
      <c r="I57" s="3">
        <v>584</v>
      </c>
      <c r="J57" s="40" t="s">
        <v>5</v>
      </c>
      <c r="K57" s="3">
        <v>24</v>
      </c>
      <c r="L57" s="29"/>
      <c r="M57" s="4">
        <v>279</v>
      </c>
      <c r="N57" s="9">
        <f t="shared" si="27"/>
        <v>228.68852459016395</v>
      </c>
      <c r="O57" s="9">
        <f>N57-H57</f>
        <v>-98.311475409836049</v>
      </c>
      <c r="P57" s="3">
        <f t="shared" si="28"/>
        <v>228.68852459016395</v>
      </c>
      <c r="Q57" s="3">
        <f>P57-I57</f>
        <v>-355.31147540983602</v>
      </c>
      <c r="R57" s="4" t="s">
        <v>5</v>
      </c>
      <c r="S57" s="4" t="s">
        <v>5</v>
      </c>
      <c r="T57" s="4" t="s">
        <v>5</v>
      </c>
      <c r="U57" s="3" t="s">
        <v>5</v>
      </c>
      <c r="V57" s="3" t="s">
        <v>5</v>
      </c>
      <c r="W57" s="4">
        <v>59</v>
      </c>
      <c r="X57" s="4">
        <v>8</v>
      </c>
      <c r="Y57" s="9">
        <f t="shared" si="34"/>
        <v>251</v>
      </c>
      <c r="Z57" s="9">
        <f t="shared" si="35"/>
        <v>205.73770491803279</v>
      </c>
      <c r="AA57" s="4">
        <v>59</v>
      </c>
      <c r="AB57" s="4">
        <v>8</v>
      </c>
      <c r="AC57" s="9">
        <f t="shared" si="36"/>
        <v>251</v>
      </c>
      <c r="AD57" s="9">
        <f t="shared" si="48"/>
        <v>205.73770491803279</v>
      </c>
      <c r="AE57" s="57">
        <f t="shared" si="38"/>
        <v>-378.26229508196718</v>
      </c>
      <c r="AF57" s="4" t="s">
        <v>5</v>
      </c>
      <c r="AG57" s="27" t="s">
        <v>5</v>
      </c>
      <c r="AH57" s="9" t="s">
        <v>5</v>
      </c>
      <c r="AI57" s="9" t="s">
        <v>5</v>
      </c>
      <c r="AJ57" s="4" t="s">
        <v>5</v>
      </c>
      <c r="AK57" s="4" t="s">
        <v>5</v>
      </c>
      <c r="AL57" s="9" t="s">
        <v>5</v>
      </c>
      <c r="AM57" s="12" t="s">
        <v>5</v>
      </c>
      <c r="AN57" s="2" t="s">
        <v>5</v>
      </c>
      <c r="AO57" s="4" t="s">
        <v>5</v>
      </c>
      <c r="AP57" s="4" t="s">
        <v>5</v>
      </c>
      <c r="AQ57" s="9" t="s">
        <v>5</v>
      </c>
      <c r="AR57" s="9" t="s">
        <v>5</v>
      </c>
      <c r="AS57" s="2" t="s">
        <v>5</v>
      </c>
      <c r="AT57" s="4">
        <v>139</v>
      </c>
      <c r="AU57" s="4">
        <v>13</v>
      </c>
      <c r="AV57" s="9">
        <f t="shared" si="49"/>
        <v>451</v>
      </c>
      <c r="AW57" s="9">
        <f t="shared" si="50"/>
        <v>369.67213114754099</v>
      </c>
      <c r="AX57" s="2">
        <f>AW57-I57</f>
        <v>-214.32786885245901</v>
      </c>
      <c r="AY57" s="2">
        <f>G57</f>
        <v>599</v>
      </c>
      <c r="AZ57" s="8" t="s">
        <v>5</v>
      </c>
      <c r="BA57" s="8" t="s">
        <v>5</v>
      </c>
      <c r="BB57" s="8" t="s">
        <v>5</v>
      </c>
      <c r="BC57" s="8" t="s">
        <v>5</v>
      </c>
      <c r="BD57" s="8" t="s">
        <v>5</v>
      </c>
      <c r="BE57" s="8">
        <v>59</v>
      </c>
      <c r="BF57" s="8">
        <v>8</v>
      </c>
      <c r="BG57" s="8">
        <f t="shared" si="52"/>
        <v>251</v>
      </c>
      <c r="BH57" s="43">
        <f t="shared" si="53"/>
        <v>0</v>
      </c>
      <c r="BI57" s="8">
        <f t="shared" si="54"/>
        <v>205.73770491803279</v>
      </c>
      <c r="BJ57" s="4">
        <v>59</v>
      </c>
      <c r="BK57" s="4">
        <v>8</v>
      </c>
      <c r="BL57" s="8">
        <f t="shared" si="55"/>
        <v>251</v>
      </c>
      <c r="BM57" s="43">
        <f t="shared" si="56"/>
        <v>0</v>
      </c>
      <c r="BN57" s="8">
        <f t="shared" si="57"/>
        <v>205.73770491803279</v>
      </c>
      <c r="BO57" s="57">
        <f t="shared" si="58"/>
        <v>-378.26229508196718</v>
      </c>
    </row>
    <row r="58" spans="1:67" s="5" customFormat="1" ht="12.75" customHeight="1" x14ac:dyDescent="0.2">
      <c r="A58" s="18"/>
      <c r="B58" s="18" t="s">
        <v>74</v>
      </c>
      <c r="C58" s="7">
        <v>6250057</v>
      </c>
      <c r="D58" s="7" t="s">
        <v>17</v>
      </c>
      <c r="E58" s="7" t="s">
        <v>13</v>
      </c>
      <c r="F58" s="7" t="s">
        <v>15</v>
      </c>
      <c r="G58" s="3">
        <v>699</v>
      </c>
      <c r="H58" s="3">
        <v>680</v>
      </c>
      <c r="I58" s="3">
        <v>655</v>
      </c>
      <c r="J58" s="40" t="s">
        <v>5</v>
      </c>
      <c r="K58" s="3">
        <v>24</v>
      </c>
      <c r="L58" s="34"/>
      <c r="M58" s="4">
        <v>359</v>
      </c>
      <c r="N58" s="9">
        <f t="shared" si="27"/>
        <v>294.26229508196724</v>
      </c>
      <c r="O58" s="9">
        <f>N58-H58</f>
        <v>-385.73770491803276</v>
      </c>
      <c r="P58" s="3">
        <f t="shared" si="28"/>
        <v>294.26229508196724</v>
      </c>
      <c r="Q58" s="3">
        <f>P58-I58</f>
        <v>-360.73770491803276</v>
      </c>
      <c r="R58" s="4" t="s">
        <v>5</v>
      </c>
      <c r="S58" s="4" t="s">
        <v>5</v>
      </c>
      <c r="T58" s="4" t="s">
        <v>5</v>
      </c>
      <c r="U58" s="3" t="s">
        <v>5</v>
      </c>
      <c r="V58" s="3" t="s">
        <v>5</v>
      </c>
      <c r="W58" s="4">
        <v>119</v>
      </c>
      <c r="X58" s="4">
        <v>7</v>
      </c>
      <c r="Y58" s="9">
        <f t="shared" si="34"/>
        <v>287</v>
      </c>
      <c r="Z58" s="9">
        <f t="shared" si="35"/>
        <v>235.24590163934425</v>
      </c>
      <c r="AA58" s="4">
        <v>119</v>
      </c>
      <c r="AB58" s="4">
        <v>7</v>
      </c>
      <c r="AC58" s="9">
        <f t="shared" si="36"/>
        <v>287</v>
      </c>
      <c r="AD58" s="9">
        <f t="shared" si="48"/>
        <v>235.24590163934425</v>
      </c>
      <c r="AE58" s="57">
        <f t="shared" si="38"/>
        <v>-419.75409836065575</v>
      </c>
      <c r="AF58" s="4" t="s">
        <v>5</v>
      </c>
      <c r="AG58" s="4" t="s">
        <v>5</v>
      </c>
      <c r="AH58" s="9" t="s">
        <v>5</v>
      </c>
      <c r="AI58" s="9" t="s">
        <v>5</v>
      </c>
      <c r="AJ58" s="4" t="s">
        <v>5</v>
      </c>
      <c r="AK58" s="4" t="s">
        <v>5</v>
      </c>
      <c r="AL58" s="9" t="s">
        <v>5</v>
      </c>
      <c r="AM58" s="12" t="s">
        <v>5</v>
      </c>
      <c r="AN58" s="2" t="s">
        <v>5</v>
      </c>
      <c r="AO58" s="4" t="s">
        <v>5</v>
      </c>
      <c r="AP58" s="4" t="s">
        <v>5</v>
      </c>
      <c r="AQ58" s="9" t="s">
        <v>5</v>
      </c>
      <c r="AR58" s="9" t="s">
        <v>5</v>
      </c>
      <c r="AS58" s="2" t="s">
        <v>5</v>
      </c>
      <c r="AT58" s="4">
        <v>149</v>
      </c>
      <c r="AU58" s="4">
        <v>17</v>
      </c>
      <c r="AV58" s="9">
        <f t="shared" si="49"/>
        <v>557</v>
      </c>
      <c r="AW58" s="9">
        <f t="shared" si="50"/>
        <v>456.55737704918033</v>
      </c>
      <c r="AX58" s="2">
        <f>AW58-I58</f>
        <v>-198.44262295081967</v>
      </c>
      <c r="AY58" s="2">
        <f>G58</f>
        <v>699</v>
      </c>
      <c r="AZ58" s="8" t="s">
        <v>5</v>
      </c>
      <c r="BA58" s="8" t="s">
        <v>5</v>
      </c>
      <c r="BB58" s="8" t="s">
        <v>5</v>
      </c>
      <c r="BC58" s="8" t="s">
        <v>5</v>
      </c>
      <c r="BD58" s="8" t="s">
        <v>5</v>
      </c>
      <c r="BE58" s="8">
        <v>119</v>
      </c>
      <c r="BF58" s="8">
        <v>7</v>
      </c>
      <c r="BG58" s="8">
        <f t="shared" si="52"/>
        <v>287</v>
      </c>
      <c r="BH58" s="43">
        <f t="shared" si="53"/>
        <v>0</v>
      </c>
      <c r="BI58" s="8">
        <f t="shared" si="54"/>
        <v>235.24590163934425</v>
      </c>
      <c r="BJ58" s="4">
        <v>119</v>
      </c>
      <c r="BK58" s="4">
        <v>7</v>
      </c>
      <c r="BL58" s="8">
        <f t="shared" si="55"/>
        <v>287</v>
      </c>
      <c r="BM58" s="43">
        <f t="shared" si="56"/>
        <v>0</v>
      </c>
      <c r="BN58" s="8">
        <f t="shared" si="57"/>
        <v>235.24590163934425</v>
      </c>
      <c r="BO58" s="57">
        <f t="shared" si="58"/>
        <v>-419.75409836065575</v>
      </c>
    </row>
    <row r="59" spans="1:67" s="5" customFormat="1" ht="12.75" customHeight="1" x14ac:dyDescent="0.2">
      <c r="A59" s="18"/>
      <c r="B59" s="18" t="s">
        <v>73</v>
      </c>
      <c r="C59" s="7">
        <v>6250062</v>
      </c>
      <c r="D59" s="7" t="s">
        <v>25</v>
      </c>
      <c r="E59" s="7" t="s">
        <v>13</v>
      </c>
      <c r="F59" s="7" t="s">
        <v>15</v>
      </c>
      <c r="G59" s="8">
        <v>999</v>
      </c>
      <c r="H59" s="8">
        <v>531</v>
      </c>
      <c r="I59" s="8">
        <v>772</v>
      </c>
      <c r="J59" s="40" t="s">
        <v>5</v>
      </c>
      <c r="K59" s="3">
        <v>24</v>
      </c>
      <c r="L59" s="34"/>
      <c r="M59" s="4">
        <v>489</v>
      </c>
      <c r="N59" s="9">
        <f t="shared" si="27"/>
        <v>400.81967213114757</v>
      </c>
      <c r="O59" s="9">
        <f>N59-H59</f>
        <v>-130.18032786885243</v>
      </c>
      <c r="P59" s="3">
        <f t="shared" si="28"/>
        <v>400.81967213114757</v>
      </c>
      <c r="Q59" s="3">
        <f>P59-I59</f>
        <v>-371.18032786885243</v>
      </c>
      <c r="R59" s="4" t="s">
        <v>5</v>
      </c>
      <c r="S59" s="4" t="s">
        <v>5</v>
      </c>
      <c r="T59" s="4" t="s">
        <v>5</v>
      </c>
      <c r="U59" s="3" t="s">
        <v>5</v>
      </c>
      <c r="V59" s="3" t="s">
        <v>5</v>
      </c>
      <c r="W59" s="4">
        <v>129</v>
      </c>
      <c r="X59" s="4">
        <v>9</v>
      </c>
      <c r="Y59" s="9">
        <f t="shared" si="34"/>
        <v>345</v>
      </c>
      <c r="Z59" s="9">
        <f t="shared" si="35"/>
        <v>282.78688524590166</v>
      </c>
      <c r="AA59" s="4">
        <v>129</v>
      </c>
      <c r="AB59" s="4">
        <v>9</v>
      </c>
      <c r="AC59" s="9">
        <f t="shared" si="36"/>
        <v>345</v>
      </c>
      <c r="AD59" s="9">
        <f t="shared" si="48"/>
        <v>282.78688524590166</v>
      </c>
      <c r="AE59" s="57">
        <f t="shared" si="38"/>
        <v>-489.21311475409834</v>
      </c>
      <c r="AF59" s="4" t="s">
        <v>5</v>
      </c>
      <c r="AG59" s="27" t="s">
        <v>5</v>
      </c>
      <c r="AH59" s="9" t="s">
        <v>5</v>
      </c>
      <c r="AI59" s="9" t="s">
        <v>5</v>
      </c>
      <c r="AJ59" s="4" t="s">
        <v>5</v>
      </c>
      <c r="AK59" s="4" t="s">
        <v>5</v>
      </c>
      <c r="AL59" s="9" t="s">
        <v>5</v>
      </c>
      <c r="AM59" s="12" t="s">
        <v>5</v>
      </c>
      <c r="AN59" s="2" t="s">
        <v>5</v>
      </c>
      <c r="AO59" s="4" t="s">
        <v>5</v>
      </c>
      <c r="AP59" s="4" t="s">
        <v>5</v>
      </c>
      <c r="AQ59" s="9" t="s">
        <v>5</v>
      </c>
      <c r="AR59" s="9" t="s">
        <v>5</v>
      </c>
      <c r="AS59" s="2" t="s">
        <v>5</v>
      </c>
      <c r="AT59" s="4">
        <v>199</v>
      </c>
      <c r="AU59" s="4">
        <v>21</v>
      </c>
      <c r="AV59" s="9">
        <f t="shared" si="49"/>
        <v>703</v>
      </c>
      <c r="AW59" s="9">
        <f t="shared" si="50"/>
        <v>576.22950819672133</v>
      </c>
      <c r="AX59" s="2">
        <f>AW59-I59</f>
        <v>-195.77049180327867</v>
      </c>
      <c r="AY59" s="2">
        <f>G59</f>
        <v>999</v>
      </c>
      <c r="AZ59" s="8" t="s">
        <v>5</v>
      </c>
      <c r="BA59" s="8" t="s">
        <v>5</v>
      </c>
      <c r="BB59" s="8" t="s">
        <v>5</v>
      </c>
      <c r="BC59" s="8" t="s">
        <v>5</v>
      </c>
      <c r="BD59" s="8" t="s">
        <v>5</v>
      </c>
      <c r="BE59" s="8">
        <v>129</v>
      </c>
      <c r="BF59" s="8">
        <v>9</v>
      </c>
      <c r="BG59" s="8">
        <f t="shared" si="52"/>
        <v>345</v>
      </c>
      <c r="BH59" s="43">
        <f t="shared" si="53"/>
        <v>0</v>
      </c>
      <c r="BI59" s="8">
        <f t="shared" si="54"/>
        <v>282.78688524590166</v>
      </c>
      <c r="BJ59" s="4">
        <v>129</v>
      </c>
      <c r="BK59" s="4">
        <v>9</v>
      </c>
      <c r="BL59" s="8">
        <f t="shared" si="55"/>
        <v>345</v>
      </c>
      <c r="BM59" s="43">
        <f t="shared" si="56"/>
        <v>0</v>
      </c>
      <c r="BN59" s="8">
        <f t="shared" si="57"/>
        <v>282.78688524590166</v>
      </c>
      <c r="BO59" s="57">
        <f t="shared" si="58"/>
        <v>-489.21311475409834</v>
      </c>
    </row>
    <row r="60" spans="1:67" s="5" customFormat="1" ht="12.75" customHeight="1" x14ac:dyDescent="0.2">
      <c r="A60" s="18"/>
      <c r="B60" s="18" t="s">
        <v>73</v>
      </c>
      <c r="C60" s="7">
        <v>6250079</v>
      </c>
      <c r="D60" s="36" t="s">
        <v>82</v>
      </c>
      <c r="E60" s="7" t="s">
        <v>12</v>
      </c>
      <c r="F60" s="7" t="s">
        <v>15</v>
      </c>
      <c r="G60" s="3">
        <v>299</v>
      </c>
      <c r="H60" s="3">
        <v>190</v>
      </c>
      <c r="I60" s="3">
        <v>223</v>
      </c>
      <c r="J60" s="40">
        <f t="shared" si="47"/>
        <v>9.0100334448160527E-2</v>
      </c>
      <c r="K60" s="3">
        <v>24</v>
      </c>
      <c r="L60" s="7" t="s">
        <v>105</v>
      </c>
      <c r="M60" s="4">
        <v>239</v>
      </c>
      <c r="N60" s="9">
        <f t="shared" si="27"/>
        <v>195.90163934426229</v>
      </c>
      <c r="O60" s="9">
        <f>N60-H60</f>
        <v>5.9016393442622928</v>
      </c>
      <c r="P60" s="3">
        <f t="shared" si="28"/>
        <v>195.90163934426229</v>
      </c>
      <c r="Q60" s="3">
        <f>P60-I60</f>
        <v>-27.098360655737707</v>
      </c>
      <c r="R60" s="4">
        <v>239</v>
      </c>
      <c r="S60" s="9">
        <f>R60/1.22</f>
        <v>195.90163934426229</v>
      </c>
      <c r="T60" s="9">
        <f>S60-H60</f>
        <v>5.9016393442622928</v>
      </c>
      <c r="U60" s="3">
        <f>R60/1.22</f>
        <v>195.90163934426229</v>
      </c>
      <c r="V60" s="3">
        <f>U60-I60</f>
        <v>-27.098360655737707</v>
      </c>
      <c r="W60" s="4">
        <v>29</v>
      </c>
      <c r="X60" s="4">
        <v>8</v>
      </c>
      <c r="Y60" s="9">
        <f t="shared" si="34"/>
        <v>221</v>
      </c>
      <c r="Z60" s="9">
        <f t="shared" si="35"/>
        <v>181.14754098360658</v>
      </c>
      <c r="AA60" s="4">
        <v>29</v>
      </c>
      <c r="AB60" s="4">
        <v>8</v>
      </c>
      <c r="AC60" s="9">
        <f t="shared" si="36"/>
        <v>221</v>
      </c>
      <c r="AD60" s="9">
        <f t="shared" si="48"/>
        <v>181.14754098360658</v>
      </c>
      <c r="AE60" s="2">
        <f t="shared" si="38"/>
        <v>-41.852459016393425</v>
      </c>
      <c r="AF60" s="4">
        <v>29</v>
      </c>
      <c r="AG60" s="4">
        <v>8</v>
      </c>
      <c r="AH60" s="9">
        <f>AF60+(AG60*K60)</f>
        <v>221</v>
      </c>
      <c r="AI60" s="9">
        <f>AH60/1.22</f>
        <v>181.14754098360658</v>
      </c>
      <c r="AJ60" s="4">
        <v>29</v>
      </c>
      <c r="AK60" s="4">
        <v>8</v>
      </c>
      <c r="AL60" s="9">
        <f>AJ60+(AK60*K60)</f>
        <v>221</v>
      </c>
      <c r="AM60" s="9">
        <f>AL60/1.22</f>
        <v>181.14754098360658</v>
      </c>
      <c r="AN60" s="2">
        <f>(AVERAGE(AI60,AM60)-I60)</f>
        <v>-41.852459016393425</v>
      </c>
      <c r="AO60" s="4" t="s">
        <v>5</v>
      </c>
      <c r="AP60" s="4" t="s">
        <v>5</v>
      </c>
      <c r="AQ60" s="9" t="s">
        <v>5</v>
      </c>
      <c r="AR60" s="9" t="s">
        <v>5</v>
      </c>
      <c r="AS60" s="2" t="s">
        <v>5</v>
      </c>
      <c r="AT60" s="4">
        <v>29</v>
      </c>
      <c r="AU60" s="4">
        <v>8</v>
      </c>
      <c r="AV60" s="9">
        <f t="shared" si="49"/>
        <v>221</v>
      </c>
      <c r="AW60" s="9">
        <f>AV60/1.22</f>
        <v>181.14754098360658</v>
      </c>
      <c r="AX60" s="2">
        <f>AW60-I60</f>
        <v>-41.852459016393425</v>
      </c>
      <c r="AY60" s="8">
        <v>299</v>
      </c>
      <c r="AZ60" s="8" t="s">
        <v>5</v>
      </c>
      <c r="BA60" s="8" t="s">
        <v>5</v>
      </c>
      <c r="BB60" s="8" t="s">
        <v>5</v>
      </c>
      <c r="BC60" s="8" t="s">
        <v>5</v>
      </c>
      <c r="BD60" s="8" t="s">
        <v>5</v>
      </c>
      <c r="BE60" s="8">
        <v>29</v>
      </c>
      <c r="BF60" s="4">
        <v>8</v>
      </c>
      <c r="BG60" s="8">
        <f t="shared" si="52"/>
        <v>221</v>
      </c>
      <c r="BH60" s="43">
        <f t="shared" si="53"/>
        <v>0</v>
      </c>
      <c r="BI60" s="8">
        <f t="shared" si="54"/>
        <v>181.14754098360658</v>
      </c>
      <c r="BJ60" s="8">
        <v>29</v>
      </c>
      <c r="BK60" s="4">
        <v>8</v>
      </c>
      <c r="BL60" s="8">
        <f t="shared" si="55"/>
        <v>221</v>
      </c>
      <c r="BM60" s="43">
        <f t="shared" si="56"/>
        <v>0</v>
      </c>
      <c r="BN60" s="8">
        <f t="shared" si="57"/>
        <v>181.14754098360658</v>
      </c>
      <c r="BO60" s="2">
        <f t="shared" si="58"/>
        <v>-41.852459016393425</v>
      </c>
    </row>
    <row r="61" spans="1:67" s="5" customFormat="1" ht="12.75" customHeight="1" x14ac:dyDescent="0.2">
      <c r="A61" s="18"/>
      <c r="B61" s="18" t="s">
        <v>73</v>
      </c>
      <c r="C61" s="7">
        <v>6250072</v>
      </c>
      <c r="D61" s="7" t="s">
        <v>56</v>
      </c>
      <c r="E61" s="7" t="s">
        <v>13</v>
      </c>
      <c r="F61" s="13" t="s">
        <v>15</v>
      </c>
      <c r="G61" s="8">
        <v>429</v>
      </c>
      <c r="H61" s="8">
        <v>351</v>
      </c>
      <c r="I61" s="8">
        <v>375</v>
      </c>
      <c r="J61" s="40" t="s">
        <v>5</v>
      </c>
      <c r="K61" s="8">
        <v>30</v>
      </c>
      <c r="L61" s="34"/>
      <c r="M61" s="4">
        <v>329</v>
      </c>
      <c r="N61" s="9">
        <f t="shared" si="27"/>
        <v>269.67213114754099</v>
      </c>
      <c r="O61" s="9">
        <f>N61-H61</f>
        <v>-81.327868852459005</v>
      </c>
      <c r="P61" s="3">
        <f t="shared" si="28"/>
        <v>269.67213114754099</v>
      </c>
      <c r="Q61" s="3">
        <f>P61-I61</f>
        <v>-105.32786885245901</v>
      </c>
      <c r="R61" s="4">
        <v>329</v>
      </c>
      <c r="S61" s="9">
        <f>R61/1.22</f>
        <v>269.67213114754099</v>
      </c>
      <c r="T61" s="9">
        <f>S61-H61</f>
        <v>-81.327868852459005</v>
      </c>
      <c r="U61" s="3">
        <f>R61/1.22</f>
        <v>269.67213114754099</v>
      </c>
      <c r="V61" s="3">
        <f>U61-I61</f>
        <v>-105.32786885245901</v>
      </c>
      <c r="W61" s="4">
        <v>59</v>
      </c>
      <c r="X61" s="4">
        <v>9</v>
      </c>
      <c r="Y61" s="9">
        <f t="shared" si="34"/>
        <v>329</v>
      </c>
      <c r="Z61" s="9">
        <f t="shared" si="35"/>
        <v>269.67213114754099</v>
      </c>
      <c r="AA61" s="4">
        <v>59</v>
      </c>
      <c r="AB61" s="4">
        <v>9</v>
      </c>
      <c r="AC61" s="9">
        <f t="shared" si="36"/>
        <v>329</v>
      </c>
      <c r="AD61" s="9">
        <f t="shared" si="48"/>
        <v>269.67213114754099</v>
      </c>
      <c r="AE61" s="57">
        <f t="shared" si="38"/>
        <v>-105.32786885245901</v>
      </c>
      <c r="AF61" s="4">
        <v>59</v>
      </c>
      <c r="AG61" s="4">
        <v>9</v>
      </c>
      <c r="AH61" s="9">
        <f>AF61+(AG61*K61)</f>
        <v>329</v>
      </c>
      <c r="AI61" s="9">
        <f>AH61/1.22</f>
        <v>269.67213114754099</v>
      </c>
      <c r="AJ61" s="4">
        <v>59</v>
      </c>
      <c r="AK61" s="4">
        <v>9</v>
      </c>
      <c r="AL61" s="9">
        <f>AJ61+(AK61*K61)</f>
        <v>329</v>
      </c>
      <c r="AM61" s="9">
        <f>AL61/1.22</f>
        <v>269.67213114754099</v>
      </c>
      <c r="AN61" s="2">
        <f>(AVERAGE(AI61,AM61)-I61)</f>
        <v>-105.32786885245901</v>
      </c>
      <c r="AO61" s="4" t="s">
        <v>5</v>
      </c>
      <c r="AP61" s="4" t="s">
        <v>5</v>
      </c>
      <c r="AQ61" s="9" t="s">
        <v>5</v>
      </c>
      <c r="AR61" s="4" t="s">
        <v>5</v>
      </c>
      <c r="AS61" s="2" t="s">
        <v>5</v>
      </c>
      <c r="AT61" s="4">
        <v>129</v>
      </c>
      <c r="AU61" s="4">
        <v>11</v>
      </c>
      <c r="AV61" s="9">
        <f t="shared" si="49"/>
        <v>459</v>
      </c>
      <c r="AW61" s="9">
        <f>AV61/1.22</f>
        <v>376.22950819672133</v>
      </c>
      <c r="AX61" s="2">
        <f>AW61-I61</f>
        <v>1.2295081967213264</v>
      </c>
      <c r="AY61" s="2">
        <f>G61</f>
        <v>429</v>
      </c>
      <c r="AZ61" s="8" t="s">
        <v>5</v>
      </c>
      <c r="BA61" s="8" t="s">
        <v>5</v>
      </c>
      <c r="BB61" s="8" t="s">
        <v>5</v>
      </c>
      <c r="BC61" s="8" t="s">
        <v>5</v>
      </c>
      <c r="BD61" s="8" t="s">
        <v>5</v>
      </c>
      <c r="BE61" s="4">
        <v>59</v>
      </c>
      <c r="BF61" s="4">
        <v>9</v>
      </c>
      <c r="BG61" s="8">
        <f t="shared" si="52"/>
        <v>329</v>
      </c>
      <c r="BH61" s="43">
        <f t="shared" si="53"/>
        <v>0</v>
      </c>
      <c r="BI61" s="8">
        <f t="shared" si="54"/>
        <v>269.67213114754099</v>
      </c>
      <c r="BJ61" s="4">
        <v>59</v>
      </c>
      <c r="BK61" s="4">
        <v>9</v>
      </c>
      <c r="BL61" s="8">
        <f t="shared" si="55"/>
        <v>329</v>
      </c>
      <c r="BM61" s="43">
        <f t="shared" si="56"/>
        <v>0</v>
      </c>
      <c r="BN61" s="8">
        <f t="shared" si="57"/>
        <v>269.67213114754099</v>
      </c>
      <c r="BO61" s="57">
        <f t="shared" si="58"/>
        <v>-105.32786885245901</v>
      </c>
    </row>
    <row r="62" spans="1:67" s="5" customFormat="1" ht="12.75" customHeight="1" x14ac:dyDescent="0.2">
      <c r="A62" s="18"/>
      <c r="B62" s="18" t="s">
        <v>75</v>
      </c>
      <c r="C62" s="7">
        <v>6410003</v>
      </c>
      <c r="D62" s="36" t="s">
        <v>35</v>
      </c>
      <c r="E62" s="7" t="s">
        <v>11</v>
      </c>
      <c r="F62" s="7" t="s">
        <v>15</v>
      </c>
      <c r="G62" s="8">
        <v>29</v>
      </c>
      <c r="H62" s="54">
        <v>0.82</v>
      </c>
      <c r="I62" s="8">
        <v>17</v>
      </c>
      <c r="J62" s="40">
        <f t="shared" si="47"/>
        <v>0.28482758620689652</v>
      </c>
      <c r="K62" s="8" t="s">
        <v>5</v>
      </c>
      <c r="L62" s="29"/>
      <c r="M62" s="4">
        <v>19</v>
      </c>
      <c r="N62" s="9">
        <f t="shared" si="27"/>
        <v>15.573770491803279</v>
      </c>
      <c r="O62" s="9">
        <f>N62-H62</f>
        <v>14.753770491803278</v>
      </c>
      <c r="P62" s="3">
        <f t="shared" si="28"/>
        <v>15.573770491803279</v>
      </c>
      <c r="Q62" s="3">
        <f>P62-I62</f>
        <v>-1.4262295081967213</v>
      </c>
      <c r="R62" s="4" t="s">
        <v>5</v>
      </c>
      <c r="S62" s="4" t="s">
        <v>5</v>
      </c>
      <c r="T62" s="4" t="s">
        <v>5</v>
      </c>
      <c r="U62" s="3" t="s">
        <v>5</v>
      </c>
      <c r="V62" s="3" t="s">
        <v>5</v>
      </c>
      <c r="W62" s="4" t="s">
        <v>5</v>
      </c>
      <c r="X62" s="4" t="s">
        <v>5</v>
      </c>
      <c r="Y62" s="9" t="s">
        <v>5</v>
      </c>
      <c r="Z62" s="4" t="s">
        <v>5</v>
      </c>
      <c r="AA62" s="2" t="s">
        <v>5</v>
      </c>
      <c r="AB62" s="4" t="s">
        <v>5</v>
      </c>
      <c r="AC62" s="4" t="s">
        <v>5</v>
      </c>
      <c r="AD62" s="9" t="s">
        <v>5</v>
      </c>
      <c r="AE62" s="4" t="s">
        <v>5</v>
      </c>
      <c r="AF62" s="4" t="s">
        <v>5</v>
      </c>
      <c r="AG62" s="4" t="s">
        <v>5</v>
      </c>
      <c r="AH62" s="9" t="s">
        <v>5</v>
      </c>
      <c r="AI62" s="4" t="s">
        <v>5</v>
      </c>
      <c r="AJ62" s="2" t="s">
        <v>5</v>
      </c>
      <c r="AK62" s="4" t="s">
        <v>5</v>
      </c>
      <c r="AL62" s="4" t="s">
        <v>5</v>
      </c>
      <c r="AM62" s="12" t="s">
        <v>5</v>
      </c>
      <c r="AN62" s="4" t="s">
        <v>5</v>
      </c>
      <c r="AO62" s="2" t="s">
        <v>5</v>
      </c>
      <c r="AP62" s="4" t="s">
        <v>5</v>
      </c>
      <c r="AQ62" s="4" t="s">
        <v>5</v>
      </c>
      <c r="AR62" s="9" t="s">
        <v>5</v>
      </c>
      <c r="AS62" s="4" t="s">
        <v>5</v>
      </c>
      <c r="AT62" s="2" t="s">
        <v>5</v>
      </c>
      <c r="AU62" s="2" t="s">
        <v>5</v>
      </c>
      <c r="AV62" s="2" t="s">
        <v>5</v>
      </c>
      <c r="AW62" s="2" t="s">
        <v>5</v>
      </c>
      <c r="AX62" s="2" t="s">
        <v>5</v>
      </c>
      <c r="AY62" s="2" t="s">
        <v>5</v>
      </c>
      <c r="AZ62" s="8" t="s">
        <v>5</v>
      </c>
      <c r="BA62" s="8" t="s">
        <v>5</v>
      </c>
      <c r="BB62" s="8" t="s">
        <v>5</v>
      </c>
      <c r="BC62" s="8" t="s">
        <v>5</v>
      </c>
      <c r="BD62" s="8" t="s">
        <v>5</v>
      </c>
      <c r="BE62" s="8" t="s">
        <v>5</v>
      </c>
      <c r="BF62" s="8" t="s">
        <v>5</v>
      </c>
      <c r="BG62" s="8" t="s">
        <v>5</v>
      </c>
      <c r="BH62" s="8"/>
      <c r="BI62" s="8" t="s">
        <v>5</v>
      </c>
      <c r="BJ62" s="8" t="s">
        <v>5</v>
      </c>
      <c r="BK62" s="8" t="s">
        <v>5</v>
      </c>
      <c r="BL62" s="8" t="s">
        <v>5</v>
      </c>
      <c r="BM62" s="8" t="s">
        <v>5</v>
      </c>
      <c r="BN62" s="8" t="s">
        <v>5</v>
      </c>
      <c r="BO62" s="2" t="s">
        <v>5</v>
      </c>
    </row>
    <row r="63" spans="1:67" s="5" customFormat="1" ht="12.75" customHeight="1" x14ac:dyDescent="0.2">
      <c r="A63" s="18"/>
      <c r="B63" s="18" t="s">
        <v>73</v>
      </c>
      <c r="C63" s="7">
        <v>6221011</v>
      </c>
      <c r="D63" s="36" t="s">
        <v>92</v>
      </c>
      <c r="E63" s="7" t="s">
        <v>12</v>
      </c>
      <c r="F63" s="7" t="s">
        <v>15</v>
      </c>
      <c r="G63" s="3">
        <v>399</v>
      </c>
      <c r="H63" s="3">
        <v>220</v>
      </c>
      <c r="I63" s="3">
        <v>223</v>
      </c>
      <c r="J63" s="40">
        <f t="shared" si="47"/>
        <v>0.31814536340852129</v>
      </c>
      <c r="K63" s="3">
        <v>24</v>
      </c>
      <c r="L63" s="23"/>
      <c r="M63" s="4">
        <v>339</v>
      </c>
      <c r="N63" s="9">
        <f t="shared" si="27"/>
        <v>277.86885245901641</v>
      </c>
      <c r="O63" s="9">
        <f>N63-H63</f>
        <v>57.868852459016409</v>
      </c>
      <c r="P63" s="3">
        <f t="shared" si="28"/>
        <v>277.86885245901641</v>
      </c>
      <c r="Q63" s="3">
        <f>P63-I63</f>
        <v>54.868852459016409</v>
      </c>
      <c r="R63" s="4" t="s">
        <v>5</v>
      </c>
      <c r="S63" s="4" t="s">
        <v>5</v>
      </c>
      <c r="T63" s="4" t="s">
        <v>5</v>
      </c>
      <c r="U63" s="3" t="s">
        <v>5</v>
      </c>
      <c r="V63" s="3" t="s">
        <v>5</v>
      </c>
      <c r="W63" s="4">
        <v>79</v>
      </c>
      <c r="X63" s="4">
        <v>10</v>
      </c>
      <c r="Y63" s="9">
        <f t="shared" ref="Y63:Y70" si="59">W63+(X63*K63)</f>
        <v>319</v>
      </c>
      <c r="Z63" s="9">
        <f t="shared" ref="Z63:Z70" si="60">Y63/1.22</f>
        <v>261.47540983606558</v>
      </c>
      <c r="AA63" s="4">
        <v>79</v>
      </c>
      <c r="AB63" s="4">
        <v>10</v>
      </c>
      <c r="AC63" s="9">
        <f t="shared" ref="AC63:AC70" si="61">AA63+(AB63*K63)</f>
        <v>319</v>
      </c>
      <c r="AD63" s="9">
        <f>(AA63+(AB63*K63))/1.22</f>
        <v>261.47540983606558</v>
      </c>
      <c r="AE63" s="2">
        <f t="shared" ref="AE63:AE70" si="62">(AVERAGE(Z63,AD63)-I63)</f>
        <v>38.47540983606558</v>
      </c>
      <c r="AF63" s="4" t="s">
        <v>5</v>
      </c>
      <c r="AG63" s="4" t="s">
        <v>5</v>
      </c>
      <c r="AH63" s="9" t="s">
        <v>5</v>
      </c>
      <c r="AI63" s="9" t="s">
        <v>5</v>
      </c>
      <c r="AJ63" s="4" t="s">
        <v>5</v>
      </c>
      <c r="AK63" s="4" t="s">
        <v>5</v>
      </c>
      <c r="AL63" s="9" t="s">
        <v>5</v>
      </c>
      <c r="AM63" s="9" t="s">
        <v>5</v>
      </c>
      <c r="AN63" s="2" t="s">
        <v>5</v>
      </c>
      <c r="AO63" s="4" t="s">
        <v>5</v>
      </c>
      <c r="AP63" s="4" t="s">
        <v>5</v>
      </c>
      <c r="AQ63" s="9" t="s">
        <v>5</v>
      </c>
      <c r="AR63" s="9" t="s">
        <v>5</v>
      </c>
      <c r="AS63" s="2" t="s">
        <v>5</v>
      </c>
      <c r="AT63" s="4">
        <v>79</v>
      </c>
      <c r="AU63" s="4">
        <v>10</v>
      </c>
      <c r="AV63" s="9">
        <f t="shared" ref="AV63:AV69" si="63">AT63+(AU63*K63)</f>
        <v>319</v>
      </c>
      <c r="AW63" s="9">
        <f>AV63/1.22</f>
        <v>261.47540983606558</v>
      </c>
      <c r="AX63" s="2">
        <f t="shared" ref="AX63:AX69" si="64">AW63-I63</f>
        <v>38.47540983606558</v>
      </c>
      <c r="AY63" s="8">
        <v>399</v>
      </c>
      <c r="AZ63" s="4">
        <v>339</v>
      </c>
      <c r="BA63" s="9">
        <f>AZ63/1.22</f>
        <v>277.86885245901641</v>
      </c>
      <c r="BB63" s="9">
        <f>BA63-H63</f>
        <v>57.868852459016409</v>
      </c>
      <c r="BC63" s="3">
        <f>AZ63/1.22</f>
        <v>277.86885245901641</v>
      </c>
      <c r="BD63" s="3">
        <f>BC63-I63</f>
        <v>54.868852459016409</v>
      </c>
      <c r="BE63" s="4">
        <v>79</v>
      </c>
      <c r="BF63" s="4">
        <v>10</v>
      </c>
      <c r="BG63" s="9">
        <f t="shared" ref="BG63:BG70" si="65">BE63+(BF63*K63)</f>
        <v>319</v>
      </c>
      <c r="BH63" s="44">
        <f t="shared" ref="BH63:BH70" si="66">(BG63-Y63)/BG63</f>
        <v>0</v>
      </c>
      <c r="BI63" s="9">
        <f t="shared" ref="BI63:BI70" si="67">BG63/1.22</f>
        <v>261.47540983606558</v>
      </c>
      <c r="BJ63" s="4">
        <v>79</v>
      </c>
      <c r="BK63" s="4">
        <v>10</v>
      </c>
      <c r="BL63" s="9">
        <f t="shared" ref="BL63:BL70" si="68">BJ63+(BK63*K63)</f>
        <v>319</v>
      </c>
      <c r="BM63" s="44">
        <f t="shared" ref="BM63:BM70" si="69">(BL63-AC63)/BL63</f>
        <v>0</v>
      </c>
      <c r="BN63" s="9">
        <f t="shared" ref="BN63:BN70" si="70">BL63/1.22</f>
        <v>261.47540983606558</v>
      </c>
      <c r="BO63" s="2">
        <f t="shared" ref="BO63:BO70" si="71">(AVERAGE(BI63,BN63)-I63)</f>
        <v>38.47540983606558</v>
      </c>
    </row>
    <row r="64" spans="1:67" s="5" customFormat="1" ht="12.75" customHeight="1" x14ac:dyDescent="0.2">
      <c r="A64" s="14"/>
      <c r="B64" s="18" t="s">
        <v>73</v>
      </c>
      <c r="C64" s="7">
        <v>6221010</v>
      </c>
      <c r="D64" s="36" t="s">
        <v>91</v>
      </c>
      <c r="E64" s="7" t="s">
        <v>13</v>
      </c>
      <c r="F64" s="7" t="s">
        <v>15</v>
      </c>
      <c r="G64" s="3">
        <v>649</v>
      </c>
      <c r="H64" s="3">
        <v>420</v>
      </c>
      <c r="I64" s="3">
        <v>414</v>
      </c>
      <c r="J64" s="40">
        <f t="shared" si="47"/>
        <v>0.22175654853620963</v>
      </c>
      <c r="K64" s="3">
        <v>30</v>
      </c>
      <c r="L64" s="8"/>
      <c r="M64" s="4">
        <v>599</v>
      </c>
      <c r="N64" s="9">
        <f t="shared" si="27"/>
        <v>490.98360655737707</v>
      </c>
      <c r="O64" s="9">
        <f>N64-H64</f>
        <v>70.983606557377072</v>
      </c>
      <c r="P64" s="3">
        <f t="shared" si="28"/>
        <v>490.98360655737707</v>
      </c>
      <c r="Q64" s="3">
        <f>P64-I64</f>
        <v>76.983606557377072</v>
      </c>
      <c r="R64" s="4" t="s">
        <v>5</v>
      </c>
      <c r="S64" s="4" t="s">
        <v>5</v>
      </c>
      <c r="T64" s="4" t="s">
        <v>5</v>
      </c>
      <c r="U64" s="3" t="s">
        <v>5</v>
      </c>
      <c r="V64" s="3" t="s">
        <v>5</v>
      </c>
      <c r="W64" s="4">
        <v>119</v>
      </c>
      <c r="X64" s="4">
        <v>13</v>
      </c>
      <c r="Y64" s="9">
        <f t="shared" si="59"/>
        <v>509</v>
      </c>
      <c r="Z64" s="9">
        <f t="shared" si="60"/>
        <v>417.21311475409834</v>
      </c>
      <c r="AA64" s="4">
        <v>249</v>
      </c>
      <c r="AB64" s="4">
        <v>9</v>
      </c>
      <c r="AC64" s="9">
        <f t="shared" si="61"/>
        <v>519</v>
      </c>
      <c r="AD64" s="9">
        <f>(AA64+(AB64*K64))/1.22</f>
        <v>425.40983606557376</v>
      </c>
      <c r="AE64" s="57">
        <f t="shared" si="62"/>
        <v>7.3114754098360208</v>
      </c>
      <c r="AF64" s="4" t="s">
        <v>5</v>
      </c>
      <c r="AG64" s="4" t="s">
        <v>5</v>
      </c>
      <c r="AH64" s="9" t="s">
        <v>5</v>
      </c>
      <c r="AI64" s="9" t="s">
        <v>5</v>
      </c>
      <c r="AJ64" s="4" t="s">
        <v>5</v>
      </c>
      <c r="AK64" s="4" t="s">
        <v>5</v>
      </c>
      <c r="AL64" s="9" t="s">
        <v>5</v>
      </c>
      <c r="AM64" s="9" t="s">
        <v>5</v>
      </c>
      <c r="AN64" s="2" t="s">
        <v>5</v>
      </c>
      <c r="AO64" s="4" t="s">
        <v>5</v>
      </c>
      <c r="AP64" s="4" t="s">
        <v>5</v>
      </c>
      <c r="AQ64" s="9" t="s">
        <v>5</v>
      </c>
      <c r="AR64" s="9" t="s">
        <v>5</v>
      </c>
      <c r="AS64" s="2" t="s">
        <v>5</v>
      </c>
      <c r="AT64" s="4">
        <v>119</v>
      </c>
      <c r="AU64" s="4">
        <v>13</v>
      </c>
      <c r="AV64" s="9">
        <f t="shared" si="63"/>
        <v>509</v>
      </c>
      <c r="AW64" s="9">
        <f>AV64/1.22</f>
        <v>417.21311475409834</v>
      </c>
      <c r="AX64" s="2">
        <f t="shared" si="64"/>
        <v>3.213114754098342</v>
      </c>
      <c r="AY64" s="8">
        <v>649</v>
      </c>
      <c r="AZ64" s="4">
        <v>599</v>
      </c>
      <c r="BA64" s="9">
        <f>AZ64/1.22</f>
        <v>490.98360655737707</v>
      </c>
      <c r="BB64" s="9">
        <f>BA64-H64</f>
        <v>70.983606557377072</v>
      </c>
      <c r="BC64" s="3">
        <f>AZ64/1.22</f>
        <v>490.98360655737707</v>
      </c>
      <c r="BD64" s="3">
        <f>BC64-I64</f>
        <v>76.983606557377072</v>
      </c>
      <c r="BE64" s="4">
        <v>119</v>
      </c>
      <c r="BF64" s="4">
        <v>13</v>
      </c>
      <c r="BG64" s="9">
        <f t="shared" si="65"/>
        <v>509</v>
      </c>
      <c r="BH64" s="44">
        <f t="shared" si="66"/>
        <v>0</v>
      </c>
      <c r="BI64" s="9">
        <f t="shared" si="67"/>
        <v>417.21311475409834</v>
      </c>
      <c r="BJ64" s="4">
        <v>249</v>
      </c>
      <c r="BK64" s="4">
        <v>9</v>
      </c>
      <c r="BL64" s="9">
        <f t="shared" si="68"/>
        <v>519</v>
      </c>
      <c r="BM64" s="44">
        <f t="shared" si="69"/>
        <v>0</v>
      </c>
      <c r="BN64" s="9">
        <f t="shared" si="70"/>
        <v>425.40983606557376</v>
      </c>
      <c r="BO64" s="57">
        <f t="shared" si="71"/>
        <v>7.3114754098360208</v>
      </c>
    </row>
    <row r="65" spans="1:67" s="5" customFormat="1" ht="12.75" customHeight="1" x14ac:dyDescent="0.2">
      <c r="A65" s="14"/>
      <c r="B65" s="18" t="s">
        <v>73</v>
      </c>
      <c r="C65" s="7">
        <v>6221003</v>
      </c>
      <c r="D65" s="7" t="s">
        <v>33</v>
      </c>
      <c r="E65" s="7" t="s">
        <v>13</v>
      </c>
      <c r="F65" s="7" t="s">
        <v>15</v>
      </c>
      <c r="G65" s="8">
        <v>239</v>
      </c>
      <c r="H65" s="3">
        <v>302</v>
      </c>
      <c r="I65" s="3">
        <v>307</v>
      </c>
      <c r="J65" s="40" t="s">
        <v>5</v>
      </c>
      <c r="K65" s="3">
        <v>24</v>
      </c>
      <c r="L65" s="34"/>
      <c r="M65" s="4">
        <v>239</v>
      </c>
      <c r="N65" s="9">
        <f t="shared" si="27"/>
        <v>195.90163934426229</v>
      </c>
      <c r="O65" s="9">
        <f>N65-H65</f>
        <v>-106.09836065573771</v>
      </c>
      <c r="P65" s="3">
        <f t="shared" si="28"/>
        <v>195.90163934426229</v>
      </c>
      <c r="Q65" s="3">
        <f>P65-I65</f>
        <v>-111.09836065573771</v>
      </c>
      <c r="R65" s="4" t="s">
        <v>5</v>
      </c>
      <c r="S65" s="4" t="s">
        <v>5</v>
      </c>
      <c r="T65" s="4" t="s">
        <v>5</v>
      </c>
      <c r="U65" s="3" t="s">
        <v>5</v>
      </c>
      <c r="V65" s="3" t="s">
        <v>5</v>
      </c>
      <c r="W65" s="4">
        <v>59</v>
      </c>
      <c r="X65" s="4">
        <v>7</v>
      </c>
      <c r="Y65" s="9">
        <f t="shared" si="59"/>
        <v>227</v>
      </c>
      <c r="Z65" s="9">
        <f t="shared" si="60"/>
        <v>186.0655737704918</v>
      </c>
      <c r="AA65" s="4">
        <v>59</v>
      </c>
      <c r="AB65" s="4">
        <v>7</v>
      </c>
      <c r="AC65" s="9">
        <f t="shared" si="61"/>
        <v>227</v>
      </c>
      <c r="AD65" s="9">
        <f t="shared" ref="AD65:AD70" si="72">AC65/1.22</f>
        <v>186.0655737704918</v>
      </c>
      <c r="AE65" s="57">
        <f t="shared" si="62"/>
        <v>-120.9344262295082</v>
      </c>
      <c r="AF65" s="9" t="s">
        <v>5</v>
      </c>
      <c r="AG65" s="9" t="s">
        <v>5</v>
      </c>
      <c r="AH65" s="9" t="s">
        <v>5</v>
      </c>
      <c r="AI65" s="9" t="s">
        <v>5</v>
      </c>
      <c r="AJ65" s="4" t="s">
        <v>5</v>
      </c>
      <c r="AK65" s="4" t="s">
        <v>5</v>
      </c>
      <c r="AL65" s="9" t="s">
        <v>5</v>
      </c>
      <c r="AM65" s="12" t="s">
        <v>5</v>
      </c>
      <c r="AN65" s="2" t="s">
        <v>5</v>
      </c>
      <c r="AO65" s="4" t="s">
        <v>5</v>
      </c>
      <c r="AP65" s="4" t="s">
        <v>5</v>
      </c>
      <c r="AQ65" s="9" t="s">
        <v>5</v>
      </c>
      <c r="AR65" s="9" t="s">
        <v>5</v>
      </c>
      <c r="AS65" s="2" t="s">
        <v>5</v>
      </c>
      <c r="AT65" s="4">
        <v>59</v>
      </c>
      <c r="AU65" s="4">
        <v>7</v>
      </c>
      <c r="AV65" s="9">
        <f t="shared" si="63"/>
        <v>227</v>
      </c>
      <c r="AW65" s="9">
        <f>(AT65+(AU65*K65))/1.22</f>
        <v>186.0655737704918</v>
      </c>
      <c r="AX65" s="2">
        <f t="shared" si="64"/>
        <v>-120.9344262295082</v>
      </c>
      <c r="AY65" s="2">
        <f>G65</f>
        <v>239</v>
      </c>
      <c r="AZ65" s="8" t="s">
        <v>5</v>
      </c>
      <c r="BA65" s="8" t="s">
        <v>5</v>
      </c>
      <c r="BB65" s="8" t="s">
        <v>5</v>
      </c>
      <c r="BC65" s="8" t="s">
        <v>5</v>
      </c>
      <c r="BD65" s="8" t="s">
        <v>5</v>
      </c>
      <c r="BE65" s="8">
        <v>59</v>
      </c>
      <c r="BF65" s="8">
        <v>7</v>
      </c>
      <c r="BG65" s="8">
        <f t="shared" si="65"/>
        <v>227</v>
      </c>
      <c r="BH65" s="43">
        <f t="shared" si="66"/>
        <v>0</v>
      </c>
      <c r="BI65" s="8">
        <f t="shared" si="67"/>
        <v>186.0655737704918</v>
      </c>
      <c r="BJ65" s="8">
        <v>59</v>
      </c>
      <c r="BK65" s="8">
        <v>7</v>
      </c>
      <c r="BL65" s="8">
        <f t="shared" si="68"/>
        <v>227</v>
      </c>
      <c r="BM65" s="43">
        <f t="shared" si="69"/>
        <v>0</v>
      </c>
      <c r="BN65" s="8">
        <f t="shared" si="70"/>
        <v>186.0655737704918</v>
      </c>
      <c r="BO65" s="57">
        <f t="shared" si="71"/>
        <v>-120.9344262295082</v>
      </c>
    </row>
    <row r="66" spans="1:67" s="5" customFormat="1" ht="12.75" customHeight="1" x14ac:dyDescent="0.2">
      <c r="A66" s="15"/>
      <c r="B66" s="18" t="s">
        <v>73</v>
      </c>
      <c r="C66" s="7">
        <v>6221006</v>
      </c>
      <c r="D66" s="7" t="s">
        <v>40</v>
      </c>
      <c r="E66" s="7" t="s">
        <v>12</v>
      </c>
      <c r="F66" s="7" t="s">
        <v>15</v>
      </c>
      <c r="G66" s="8">
        <v>159</v>
      </c>
      <c r="H66" s="3">
        <v>195</v>
      </c>
      <c r="I66" s="3">
        <v>188</v>
      </c>
      <c r="J66" s="40" t="s">
        <v>5</v>
      </c>
      <c r="K66" s="3">
        <v>24</v>
      </c>
      <c r="L66" s="34"/>
      <c r="M66" s="4">
        <v>159</v>
      </c>
      <c r="N66" s="9">
        <f t="shared" si="27"/>
        <v>130.32786885245901</v>
      </c>
      <c r="O66" s="9">
        <f>N66-H66</f>
        <v>-64.672131147540995</v>
      </c>
      <c r="P66" s="3">
        <f t="shared" si="28"/>
        <v>130.32786885245901</v>
      </c>
      <c r="Q66" s="3">
        <f>P66-I66</f>
        <v>-57.672131147540995</v>
      </c>
      <c r="R66" s="4" t="s">
        <v>5</v>
      </c>
      <c r="S66" s="4" t="s">
        <v>5</v>
      </c>
      <c r="T66" s="4" t="s">
        <v>5</v>
      </c>
      <c r="U66" s="3" t="s">
        <v>5</v>
      </c>
      <c r="V66" s="3" t="s">
        <v>5</v>
      </c>
      <c r="W66" s="4">
        <v>29</v>
      </c>
      <c r="X66" s="4">
        <v>5</v>
      </c>
      <c r="Y66" s="9">
        <f t="shared" si="59"/>
        <v>149</v>
      </c>
      <c r="Z66" s="9">
        <f t="shared" si="60"/>
        <v>122.1311475409836</v>
      </c>
      <c r="AA66" s="4">
        <v>29</v>
      </c>
      <c r="AB66" s="4">
        <v>5</v>
      </c>
      <c r="AC66" s="9">
        <f t="shared" si="61"/>
        <v>149</v>
      </c>
      <c r="AD66" s="9">
        <f t="shared" si="72"/>
        <v>122.1311475409836</v>
      </c>
      <c r="AE66" s="2">
        <f t="shared" si="62"/>
        <v>-65.868852459016395</v>
      </c>
      <c r="AF66" s="9" t="s">
        <v>5</v>
      </c>
      <c r="AG66" s="9" t="s">
        <v>5</v>
      </c>
      <c r="AH66" s="9" t="s">
        <v>5</v>
      </c>
      <c r="AI66" s="9" t="s">
        <v>5</v>
      </c>
      <c r="AJ66" s="4" t="s">
        <v>5</v>
      </c>
      <c r="AK66" s="4" t="s">
        <v>5</v>
      </c>
      <c r="AL66" s="9" t="s">
        <v>5</v>
      </c>
      <c r="AM66" s="12" t="s">
        <v>5</v>
      </c>
      <c r="AN66" s="2" t="s">
        <v>5</v>
      </c>
      <c r="AO66" s="4" t="s">
        <v>5</v>
      </c>
      <c r="AP66" s="4" t="s">
        <v>5</v>
      </c>
      <c r="AQ66" s="9" t="s">
        <v>5</v>
      </c>
      <c r="AR66" s="9" t="s">
        <v>5</v>
      </c>
      <c r="AS66" s="2" t="s">
        <v>5</v>
      </c>
      <c r="AT66" s="4">
        <v>29</v>
      </c>
      <c r="AU66" s="4">
        <v>6</v>
      </c>
      <c r="AV66" s="9">
        <f t="shared" si="63"/>
        <v>173</v>
      </c>
      <c r="AW66" s="9">
        <f>(AT66+(AU66*K66))/1.22</f>
        <v>141.80327868852459</v>
      </c>
      <c r="AX66" s="2">
        <f t="shared" si="64"/>
        <v>-46.196721311475414</v>
      </c>
      <c r="AY66" s="2">
        <f>G66</f>
        <v>159</v>
      </c>
      <c r="AZ66" s="8" t="s">
        <v>5</v>
      </c>
      <c r="BA66" s="8" t="s">
        <v>5</v>
      </c>
      <c r="BB66" s="8" t="s">
        <v>5</v>
      </c>
      <c r="BC66" s="8" t="s">
        <v>5</v>
      </c>
      <c r="BD66" s="8" t="s">
        <v>5</v>
      </c>
      <c r="BE66" s="8">
        <v>29</v>
      </c>
      <c r="BF66" s="8">
        <v>5</v>
      </c>
      <c r="BG66" s="8">
        <f t="shared" si="65"/>
        <v>149</v>
      </c>
      <c r="BH66" s="43">
        <f t="shared" si="66"/>
        <v>0</v>
      </c>
      <c r="BI66" s="8">
        <f t="shared" si="67"/>
        <v>122.1311475409836</v>
      </c>
      <c r="BJ66" s="8">
        <v>29</v>
      </c>
      <c r="BK66" s="8">
        <v>5</v>
      </c>
      <c r="BL66" s="8">
        <f t="shared" si="68"/>
        <v>149</v>
      </c>
      <c r="BM66" s="43">
        <f t="shared" si="69"/>
        <v>0</v>
      </c>
      <c r="BN66" s="8">
        <f t="shared" si="70"/>
        <v>122.1311475409836</v>
      </c>
      <c r="BO66" s="2">
        <f t="shared" si="71"/>
        <v>-65.868852459016395</v>
      </c>
    </row>
    <row r="67" spans="1:67" s="5" customFormat="1" ht="12.75" customHeight="1" x14ac:dyDescent="0.2">
      <c r="A67" s="14"/>
      <c r="B67" s="14" t="s">
        <v>73</v>
      </c>
      <c r="C67" s="7">
        <v>6221005</v>
      </c>
      <c r="D67" s="7" t="s">
        <v>39</v>
      </c>
      <c r="E67" s="7" t="s">
        <v>13</v>
      </c>
      <c r="F67" s="7" t="s">
        <v>15</v>
      </c>
      <c r="G67" s="23">
        <v>259</v>
      </c>
      <c r="H67" s="8">
        <v>309</v>
      </c>
      <c r="I67" s="8">
        <v>299</v>
      </c>
      <c r="J67" s="40" t="s">
        <v>5</v>
      </c>
      <c r="K67" s="3">
        <v>24</v>
      </c>
      <c r="L67" s="34"/>
      <c r="M67" s="8">
        <v>259</v>
      </c>
      <c r="N67" s="9">
        <f t="shared" si="27"/>
        <v>212.29508196721312</v>
      </c>
      <c r="O67" s="9">
        <f>N67-H67</f>
        <v>-96.704918032786878</v>
      </c>
      <c r="P67" s="3">
        <f t="shared" si="28"/>
        <v>212.29508196721312</v>
      </c>
      <c r="Q67" s="3">
        <f>P67-I67</f>
        <v>-86.704918032786878</v>
      </c>
      <c r="R67" s="4" t="s">
        <v>5</v>
      </c>
      <c r="S67" s="4" t="s">
        <v>5</v>
      </c>
      <c r="T67" s="4" t="s">
        <v>5</v>
      </c>
      <c r="U67" s="3" t="s">
        <v>5</v>
      </c>
      <c r="V67" s="3" t="s">
        <v>5</v>
      </c>
      <c r="W67" s="4">
        <v>79</v>
      </c>
      <c r="X67" s="4">
        <v>7</v>
      </c>
      <c r="Y67" s="9">
        <f t="shared" si="59"/>
        <v>247</v>
      </c>
      <c r="Z67" s="9">
        <f t="shared" si="60"/>
        <v>202.45901639344262</v>
      </c>
      <c r="AA67" s="4">
        <v>79</v>
      </c>
      <c r="AB67" s="4">
        <v>7</v>
      </c>
      <c r="AC67" s="9">
        <f t="shared" si="61"/>
        <v>247</v>
      </c>
      <c r="AD67" s="9">
        <f t="shared" si="72"/>
        <v>202.45901639344262</v>
      </c>
      <c r="AE67" s="57">
        <f t="shared" si="62"/>
        <v>-96.540983606557376</v>
      </c>
      <c r="AF67" s="9" t="s">
        <v>5</v>
      </c>
      <c r="AG67" s="9" t="s">
        <v>5</v>
      </c>
      <c r="AH67" s="9" t="s">
        <v>5</v>
      </c>
      <c r="AI67" s="9" t="s">
        <v>5</v>
      </c>
      <c r="AJ67" s="4" t="s">
        <v>5</v>
      </c>
      <c r="AK67" s="4" t="s">
        <v>5</v>
      </c>
      <c r="AL67" s="9" t="s">
        <v>5</v>
      </c>
      <c r="AM67" s="12" t="s">
        <v>5</v>
      </c>
      <c r="AN67" s="2" t="s">
        <v>5</v>
      </c>
      <c r="AO67" s="4" t="s">
        <v>5</v>
      </c>
      <c r="AP67" s="4" t="s">
        <v>5</v>
      </c>
      <c r="AQ67" s="9" t="s">
        <v>5</v>
      </c>
      <c r="AR67" s="9" t="s">
        <v>5</v>
      </c>
      <c r="AS67" s="2" t="s">
        <v>5</v>
      </c>
      <c r="AT67" s="4">
        <v>79</v>
      </c>
      <c r="AU67" s="4">
        <v>7</v>
      </c>
      <c r="AV67" s="9">
        <f t="shared" si="63"/>
        <v>247</v>
      </c>
      <c r="AW67" s="9">
        <f>(AT67+(AU67*K67))/1.22</f>
        <v>202.45901639344262</v>
      </c>
      <c r="AX67" s="2">
        <f t="shared" si="64"/>
        <v>-96.540983606557376</v>
      </c>
      <c r="AY67" s="2">
        <f>G67</f>
        <v>259</v>
      </c>
      <c r="AZ67" s="8" t="s">
        <v>5</v>
      </c>
      <c r="BA67" s="8" t="s">
        <v>5</v>
      </c>
      <c r="BB67" s="8" t="s">
        <v>5</v>
      </c>
      <c r="BC67" s="8" t="s">
        <v>5</v>
      </c>
      <c r="BD67" s="8" t="s">
        <v>5</v>
      </c>
      <c r="BE67" s="8">
        <v>79</v>
      </c>
      <c r="BF67" s="8">
        <v>7</v>
      </c>
      <c r="BG67" s="8">
        <f t="shared" si="65"/>
        <v>247</v>
      </c>
      <c r="BH67" s="43">
        <f t="shared" si="66"/>
        <v>0</v>
      </c>
      <c r="BI67" s="8">
        <f t="shared" si="67"/>
        <v>202.45901639344262</v>
      </c>
      <c r="BJ67" s="8">
        <v>79</v>
      </c>
      <c r="BK67" s="8">
        <v>7</v>
      </c>
      <c r="BL67" s="8">
        <f t="shared" si="68"/>
        <v>247</v>
      </c>
      <c r="BM67" s="43">
        <f t="shared" si="69"/>
        <v>0</v>
      </c>
      <c r="BN67" s="8">
        <f t="shared" si="70"/>
        <v>202.45901639344262</v>
      </c>
      <c r="BO67" s="57">
        <f t="shared" si="71"/>
        <v>-96.540983606557376</v>
      </c>
    </row>
    <row r="68" spans="1:67" s="6" customFormat="1" ht="12.75" customHeight="1" x14ac:dyDescent="0.2">
      <c r="A68" s="14"/>
      <c r="B68" s="18" t="s">
        <v>73</v>
      </c>
      <c r="C68" s="7">
        <v>6221009</v>
      </c>
      <c r="D68" s="36" t="s">
        <v>81</v>
      </c>
      <c r="E68" s="7" t="s">
        <v>11</v>
      </c>
      <c r="F68" s="7" t="s">
        <v>14</v>
      </c>
      <c r="G68" s="11">
        <v>119</v>
      </c>
      <c r="H68" s="3">
        <v>79</v>
      </c>
      <c r="I68" s="3">
        <v>76</v>
      </c>
      <c r="J68" s="40">
        <f t="shared" si="47"/>
        <v>0.22084033613445378</v>
      </c>
      <c r="K68" s="3">
        <v>24</v>
      </c>
      <c r="L68" s="34"/>
      <c r="M68" s="4">
        <v>110</v>
      </c>
      <c r="N68" s="9">
        <f t="shared" si="27"/>
        <v>90.163934426229517</v>
      </c>
      <c r="O68" s="9">
        <f>N68-H68</f>
        <v>11.163934426229517</v>
      </c>
      <c r="P68" s="3">
        <f t="shared" si="28"/>
        <v>90.163934426229517</v>
      </c>
      <c r="Q68" s="3">
        <f>P68-I68</f>
        <v>14.163934426229517</v>
      </c>
      <c r="R68" s="4" t="s">
        <v>5</v>
      </c>
      <c r="S68" s="4" t="s">
        <v>5</v>
      </c>
      <c r="T68" s="4" t="s">
        <v>5</v>
      </c>
      <c r="U68" s="3" t="s">
        <v>5</v>
      </c>
      <c r="V68" s="3" t="s">
        <v>5</v>
      </c>
      <c r="W68" s="4">
        <v>1</v>
      </c>
      <c r="X68" s="4">
        <v>4</v>
      </c>
      <c r="Y68" s="9">
        <f t="shared" si="59"/>
        <v>97</v>
      </c>
      <c r="Z68" s="9">
        <f t="shared" si="60"/>
        <v>79.508196721311478</v>
      </c>
      <c r="AA68" s="4">
        <v>1</v>
      </c>
      <c r="AB68" s="4">
        <v>4</v>
      </c>
      <c r="AC68" s="9">
        <f t="shared" si="61"/>
        <v>97</v>
      </c>
      <c r="AD68" s="9">
        <f t="shared" si="72"/>
        <v>79.508196721311478</v>
      </c>
      <c r="AE68" s="2">
        <f t="shared" si="62"/>
        <v>3.508196721311478</v>
      </c>
      <c r="AF68" s="4" t="s">
        <v>5</v>
      </c>
      <c r="AG68" s="4" t="s">
        <v>5</v>
      </c>
      <c r="AH68" s="9" t="s">
        <v>5</v>
      </c>
      <c r="AI68" s="9" t="s">
        <v>5</v>
      </c>
      <c r="AJ68" s="4" t="s">
        <v>5</v>
      </c>
      <c r="AK68" s="4" t="s">
        <v>5</v>
      </c>
      <c r="AL68" s="9" t="s">
        <v>5</v>
      </c>
      <c r="AM68" s="9" t="s">
        <v>5</v>
      </c>
      <c r="AN68" s="2" t="s">
        <v>5</v>
      </c>
      <c r="AO68" s="4" t="s">
        <v>5</v>
      </c>
      <c r="AP68" s="4" t="s">
        <v>5</v>
      </c>
      <c r="AQ68" s="9" t="s">
        <v>5</v>
      </c>
      <c r="AR68" s="4" t="s">
        <v>5</v>
      </c>
      <c r="AS68" s="2" t="s">
        <v>5</v>
      </c>
      <c r="AT68" s="4">
        <v>1</v>
      </c>
      <c r="AU68" s="4">
        <v>4</v>
      </c>
      <c r="AV68" s="9">
        <f t="shared" si="63"/>
        <v>97</v>
      </c>
      <c r="AW68" s="9">
        <f>(AT68+(AU68*K68))/1.22</f>
        <v>79.508196721311478</v>
      </c>
      <c r="AX68" s="2">
        <f t="shared" si="64"/>
        <v>3.508196721311478</v>
      </c>
      <c r="AY68" s="2">
        <f>G68</f>
        <v>119</v>
      </c>
      <c r="AZ68" s="4">
        <v>110</v>
      </c>
      <c r="BA68" s="8">
        <v>113.9344262295082</v>
      </c>
      <c r="BB68" s="8">
        <v>23.934426229508205</v>
      </c>
      <c r="BC68" s="3">
        <f>AZ68/1.22</f>
        <v>90.163934426229517</v>
      </c>
      <c r="BD68" s="3">
        <f>BC68-I68</f>
        <v>14.163934426229517</v>
      </c>
      <c r="BE68" s="4">
        <v>1</v>
      </c>
      <c r="BF68" s="4">
        <v>4</v>
      </c>
      <c r="BG68" s="9">
        <f t="shared" si="65"/>
        <v>97</v>
      </c>
      <c r="BH68" s="44">
        <f t="shared" si="66"/>
        <v>0</v>
      </c>
      <c r="BI68" s="9">
        <f t="shared" si="67"/>
        <v>79.508196721311478</v>
      </c>
      <c r="BJ68" s="4">
        <v>1</v>
      </c>
      <c r="BK68" s="4">
        <v>4</v>
      </c>
      <c r="BL68" s="9">
        <f t="shared" si="68"/>
        <v>97</v>
      </c>
      <c r="BM68" s="44">
        <f t="shared" si="69"/>
        <v>0</v>
      </c>
      <c r="BN68" s="9">
        <f t="shared" si="70"/>
        <v>79.508196721311478</v>
      </c>
      <c r="BO68" s="2">
        <f t="shared" si="71"/>
        <v>3.508196721311478</v>
      </c>
    </row>
    <row r="69" spans="1:67" s="5" customFormat="1" ht="12.75" customHeight="1" x14ac:dyDescent="0.2">
      <c r="A69" s="14"/>
      <c r="B69" s="18" t="s">
        <v>73</v>
      </c>
      <c r="C69" s="7">
        <v>6221008</v>
      </c>
      <c r="D69" s="7" t="s">
        <v>46</v>
      </c>
      <c r="E69" s="7" t="s">
        <v>12</v>
      </c>
      <c r="F69" s="7" t="s">
        <v>14</v>
      </c>
      <c r="G69" s="23">
        <v>149</v>
      </c>
      <c r="H69" s="8">
        <v>154</v>
      </c>
      <c r="I69" s="8">
        <v>151</v>
      </c>
      <c r="J69" s="40" t="s">
        <v>5</v>
      </c>
      <c r="K69" s="8">
        <v>24</v>
      </c>
      <c r="L69" s="29"/>
      <c r="M69" s="23">
        <v>149</v>
      </c>
      <c r="N69" s="9">
        <f t="shared" si="27"/>
        <v>122.1311475409836</v>
      </c>
      <c r="O69" s="9">
        <f>N69-H69</f>
        <v>-31.868852459016395</v>
      </c>
      <c r="P69" s="3">
        <f t="shared" si="28"/>
        <v>122.1311475409836</v>
      </c>
      <c r="Q69" s="3">
        <f>P69-I69</f>
        <v>-28.868852459016395</v>
      </c>
      <c r="R69" s="4" t="s">
        <v>5</v>
      </c>
      <c r="S69" s="4" t="s">
        <v>5</v>
      </c>
      <c r="T69" s="4" t="s">
        <v>5</v>
      </c>
      <c r="U69" s="3" t="s">
        <v>5</v>
      </c>
      <c r="V69" s="3" t="s">
        <v>5</v>
      </c>
      <c r="W69" s="4">
        <v>19</v>
      </c>
      <c r="X69" s="4">
        <v>5</v>
      </c>
      <c r="Y69" s="9">
        <f t="shared" si="59"/>
        <v>139</v>
      </c>
      <c r="Z69" s="9">
        <f t="shared" si="60"/>
        <v>113.9344262295082</v>
      </c>
      <c r="AA69" s="4">
        <v>19</v>
      </c>
      <c r="AB69" s="4">
        <v>5</v>
      </c>
      <c r="AC69" s="9">
        <f t="shared" si="61"/>
        <v>139</v>
      </c>
      <c r="AD69" s="9">
        <f t="shared" si="72"/>
        <v>113.9344262295082</v>
      </c>
      <c r="AE69" s="2">
        <f t="shared" si="62"/>
        <v>-37.065573770491795</v>
      </c>
      <c r="AF69" s="9" t="s">
        <v>5</v>
      </c>
      <c r="AG69" s="9" t="s">
        <v>5</v>
      </c>
      <c r="AH69" s="9" t="s">
        <v>5</v>
      </c>
      <c r="AI69" s="9" t="s">
        <v>5</v>
      </c>
      <c r="AJ69" s="4" t="s">
        <v>5</v>
      </c>
      <c r="AK69" s="4" t="s">
        <v>5</v>
      </c>
      <c r="AL69" s="9" t="s">
        <v>5</v>
      </c>
      <c r="AM69" s="12" t="s">
        <v>5</v>
      </c>
      <c r="AN69" s="2" t="s">
        <v>5</v>
      </c>
      <c r="AO69" s="4" t="s">
        <v>5</v>
      </c>
      <c r="AP69" s="4" t="s">
        <v>5</v>
      </c>
      <c r="AQ69" s="9" t="s">
        <v>5</v>
      </c>
      <c r="AR69" s="9" t="s">
        <v>5</v>
      </c>
      <c r="AS69" s="2" t="s">
        <v>5</v>
      </c>
      <c r="AT69" s="4">
        <v>49</v>
      </c>
      <c r="AU69" s="4">
        <v>6</v>
      </c>
      <c r="AV69" s="9">
        <f t="shared" si="63"/>
        <v>193</v>
      </c>
      <c r="AW69" s="9">
        <f>(AT69+(AU69*K69))/1.22</f>
        <v>158.19672131147541</v>
      </c>
      <c r="AX69" s="2">
        <f t="shared" si="64"/>
        <v>7.1967213114754145</v>
      </c>
      <c r="AY69" s="2">
        <f>G69</f>
        <v>149</v>
      </c>
      <c r="AZ69" s="8" t="s">
        <v>5</v>
      </c>
      <c r="BA69" s="8" t="s">
        <v>5</v>
      </c>
      <c r="BB69" s="8" t="s">
        <v>5</v>
      </c>
      <c r="BC69" s="8" t="s">
        <v>5</v>
      </c>
      <c r="BD69" s="8" t="s">
        <v>5</v>
      </c>
      <c r="BE69" s="8">
        <v>19</v>
      </c>
      <c r="BF69" s="8">
        <v>5</v>
      </c>
      <c r="BG69" s="8">
        <f t="shared" si="65"/>
        <v>139</v>
      </c>
      <c r="BH69" s="43">
        <f t="shared" si="66"/>
        <v>0</v>
      </c>
      <c r="BI69" s="8">
        <f t="shared" si="67"/>
        <v>113.9344262295082</v>
      </c>
      <c r="BJ69" s="8">
        <v>19</v>
      </c>
      <c r="BK69" s="8">
        <v>5</v>
      </c>
      <c r="BL69" s="8">
        <f t="shared" si="68"/>
        <v>139</v>
      </c>
      <c r="BM69" s="43">
        <f t="shared" si="69"/>
        <v>0</v>
      </c>
      <c r="BN69" s="8">
        <f t="shared" si="70"/>
        <v>113.9344262295082</v>
      </c>
      <c r="BO69" s="2">
        <f t="shared" si="71"/>
        <v>-37.065573770491795</v>
      </c>
    </row>
    <row r="70" spans="1:67" s="5" customFormat="1" ht="12.75" customHeight="1" x14ac:dyDescent="0.2">
      <c r="A70" s="7"/>
      <c r="B70" s="10" t="s">
        <v>73</v>
      </c>
      <c r="C70" s="7">
        <v>6211028</v>
      </c>
      <c r="D70" s="36" t="s">
        <v>79</v>
      </c>
      <c r="E70" s="7" t="s">
        <v>11</v>
      </c>
      <c r="F70" s="7" t="s">
        <v>14</v>
      </c>
      <c r="G70" s="20">
        <v>69</v>
      </c>
      <c r="H70" s="8">
        <v>19</v>
      </c>
      <c r="I70" s="8">
        <v>27</v>
      </c>
      <c r="J70" s="40">
        <f t="shared" ref="J70" si="73">((G70/1.22)-I70)/(G70/1.22)</f>
        <v>0.52260869565217394</v>
      </c>
      <c r="K70" s="19">
        <v>24</v>
      </c>
      <c r="L70" s="34"/>
      <c r="M70" s="28">
        <v>39</v>
      </c>
      <c r="N70" s="9">
        <f t="shared" si="27"/>
        <v>31.967213114754099</v>
      </c>
      <c r="O70" s="9">
        <f>N70-H70</f>
        <v>12.967213114754099</v>
      </c>
      <c r="P70" s="16">
        <f t="shared" si="28"/>
        <v>31.967213114754099</v>
      </c>
      <c r="Q70" s="16">
        <f>P70-I70</f>
        <v>4.9672131147540988</v>
      </c>
      <c r="R70" s="4">
        <v>35</v>
      </c>
      <c r="S70" s="9">
        <f>R70/1.22</f>
        <v>28.688524590163937</v>
      </c>
      <c r="T70" s="9">
        <f>S70-H70</f>
        <v>9.6885245901639365</v>
      </c>
      <c r="U70" s="3">
        <f>R70/1.22</f>
        <v>28.688524590163937</v>
      </c>
      <c r="V70" s="3">
        <f>U70-I70</f>
        <v>1.6885245901639365</v>
      </c>
      <c r="W70" s="4">
        <v>1</v>
      </c>
      <c r="X70" s="4">
        <v>2</v>
      </c>
      <c r="Y70" s="9">
        <f t="shared" si="59"/>
        <v>49</v>
      </c>
      <c r="Z70" s="9">
        <f t="shared" si="60"/>
        <v>40.16393442622951</v>
      </c>
      <c r="AA70" s="4">
        <v>1</v>
      </c>
      <c r="AB70" s="4">
        <v>2</v>
      </c>
      <c r="AC70" s="9">
        <f t="shared" si="61"/>
        <v>49</v>
      </c>
      <c r="AD70" s="9">
        <f t="shared" si="72"/>
        <v>40.16393442622951</v>
      </c>
      <c r="AE70" s="2">
        <f t="shared" si="62"/>
        <v>13.16393442622951</v>
      </c>
      <c r="AF70" s="4">
        <v>1</v>
      </c>
      <c r="AG70" s="4">
        <v>2</v>
      </c>
      <c r="AH70" s="9">
        <f>AF70+(AG70*K70)</f>
        <v>49</v>
      </c>
      <c r="AI70" s="9">
        <f>AH70/1.22</f>
        <v>40.16393442622951</v>
      </c>
      <c r="AJ70" s="4">
        <v>1</v>
      </c>
      <c r="AK70" s="4">
        <v>2</v>
      </c>
      <c r="AL70" s="9">
        <f>AJ70+(AK70*K70)</f>
        <v>49</v>
      </c>
      <c r="AM70" s="9">
        <f>AL70/1.22</f>
        <v>40.16393442622951</v>
      </c>
      <c r="AN70" s="2">
        <f>(AVERAGE(AI70,AM70)-I70)</f>
        <v>13.16393442622951</v>
      </c>
      <c r="AO70" s="4" t="s">
        <v>5</v>
      </c>
      <c r="AP70" s="4" t="s">
        <v>5</v>
      </c>
      <c r="AQ70" s="9" t="s">
        <v>5</v>
      </c>
      <c r="AR70" s="9" t="s">
        <v>5</v>
      </c>
      <c r="AS70" s="2" t="s">
        <v>5</v>
      </c>
      <c r="AT70" s="4" t="s">
        <v>5</v>
      </c>
      <c r="AU70" s="4" t="s">
        <v>5</v>
      </c>
      <c r="AV70" s="4" t="s">
        <v>5</v>
      </c>
      <c r="AW70" s="4" t="s">
        <v>5</v>
      </c>
      <c r="AX70" s="4" t="s">
        <v>5</v>
      </c>
      <c r="AY70" s="8">
        <v>69</v>
      </c>
      <c r="AZ70" s="8" t="s">
        <v>5</v>
      </c>
      <c r="BA70" s="8" t="s">
        <v>5</v>
      </c>
      <c r="BB70" s="8" t="s">
        <v>5</v>
      </c>
      <c r="BC70" s="8" t="s">
        <v>5</v>
      </c>
      <c r="BD70" s="8" t="s">
        <v>5</v>
      </c>
      <c r="BE70" s="8">
        <v>1</v>
      </c>
      <c r="BF70" s="8">
        <v>2</v>
      </c>
      <c r="BG70" s="8">
        <f t="shared" si="65"/>
        <v>49</v>
      </c>
      <c r="BH70" s="43">
        <f t="shared" si="66"/>
        <v>0</v>
      </c>
      <c r="BI70" s="8">
        <f t="shared" si="67"/>
        <v>40.16393442622951</v>
      </c>
      <c r="BJ70" s="8">
        <v>1</v>
      </c>
      <c r="BK70" s="8">
        <v>2</v>
      </c>
      <c r="BL70" s="8">
        <f t="shared" si="68"/>
        <v>49</v>
      </c>
      <c r="BM70" s="43">
        <f t="shared" si="69"/>
        <v>0</v>
      </c>
      <c r="BN70" s="8">
        <f t="shared" si="70"/>
        <v>40.16393442622951</v>
      </c>
      <c r="BO70" s="2">
        <f t="shared" si="71"/>
        <v>13.16393442622951</v>
      </c>
    </row>
    <row r="74" spans="1:67" ht="14.4" x14ac:dyDescent="0.2">
      <c r="AZ74" s="32"/>
      <c r="BA74" s="32"/>
      <c r="BB74" s="32"/>
      <c r="BC74" s="33"/>
      <c r="BD74" s="32"/>
      <c r="BE74" s="32"/>
    </row>
    <row r="75" spans="1:67" ht="14.4" x14ac:dyDescent="0.2">
      <c r="AZ75" s="32"/>
      <c r="BA75" s="32"/>
      <c r="BB75" s="32"/>
      <c r="BC75" s="33"/>
      <c r="BD75" s="32"/>
      <c r="BE75" s="32"/>
    </row>
    <row r="76" spans="1:67" ht="14.4" x14ac:dyDescent="0.2">
      <c r="AC76" s="42"/>
      <c r="AZ76" s="32"/>
      <c r="BA76" s="32"/>
      <c r="BB76" s="32"/>
      <c r="BC76" s="33"/>
      <c r="BD76" s="32"/>
      <c r="BE76" s="32"/>
    </row>
    <row r="77" spans="1:67" ht="14.4" x14ac:dyDescent="0.2">
      <c r="AC77" s="42"/>
      <c r="AZ77" s="32"/>
      <c r="BA77" s="32"/>
      <c r="BB77" s="32"/>
      <c r="BC77" s="33"/>
      <c r="BD77" s="32"/>
      <c r="BE77" s="32"/>
    </row>
    <row r="78" spans="1:67" x14ac:dyDescent="0.2">
      <c r="AC78" s="42"/>
    </row>
    <row r="81" spans="4:4" x14ac:dyDescent="0.2">
      <c r="D81" s="30"/>
    </row>
  </sheetData>
  <sortState xmlns:xlrd2="http://schemas.microsoft.com/office/spreadsheetml/2017/richdata2" ref="A6:BO70">
    <sortCondition ref="D6:D70"/>
  </sortState>
  <mergeCells count="70">
    <mergeCell ref="BM2:BM3"/>
    <mergeCell ref="BN2:BN3"/>
    <mergeCell ref="BO2:BO3"/>
    <mergeCell ref="BH2:BH3"/>
    <mergeCell ref="BI2:BI3"/>
    <mergeCell ref="BJ2:BJ3"/>
    <mergeCell ref="BK2:BK3"/>
    <mergeCell ref="BL2:BL3"/>
    <mergeCell ref="BC2:BC3"/>
    <mergeCell ref="BD2:BD3"/>
    <mergeCell ref="BE2:BE3"/>
    <mergeCell ref="BF2:BF3"/>
    <mergeCell ref="BG2:BG3"/>
    <mergeCell ref="AX2:AX3"/>
    <mergeCell ref="AY2:AY3"/>
    <mergeCell ref="AZ2:AZ3"/>
    <mergeCell ref="BA2:BA3"/>
    <mergeCell ref="BB2:BB3"/>
    <mergeCell ref="AN2:AN3"/>
    <mergeCell ref="AT2:AT3"/>
    <mergeCell ref="AU2:AU3"/>
    <mergeCell ref="AV2:AV3"/>
    <mergeCell ref="AW2:AW3"/>
    <mergeCell ref="AI2:AI3"/>
    <mergeCell ref="AJ2:AJ3"/>
    <mergeCell ref="AK2:AK3"/>
    <mergeCell ref="AL2:AL3"/>
    <mergeCell ref="AM2:AM3"/>
    <mergeCell ref="AD2:AD3"/>
    <mergeCell ref="AE2:AE3"/>
    <mergeCell ref="AF2:AF3"/>
    <mergeCell ref="AG2:AG3"/>
    <mergeCell ref="AH2:AH3"/>
    <mergeCell ref="Y2:Y3"/>
    <mergeCell ref="Z2:Z3"/>
    <mergeCell ref="AA2:AA3"/>
    <mergeCell ref="AB2:AB3"/>
    <mergeCell ref="AC2:AC3"/>
    <mergeCell ref="T2:T3"/>
    <mergeCell ref="U2:U3"/>
    <mergeCell ref="V2:V3"/>
    <mergeCell ref="W2:W3"/>
    <mergeCell ref="X2:X3"/>
    <mergeCell ref="W1:AE1"/>
    <mergeCell ref="M1:Q1"/>
    <mergeCell ref="L2:L3"/>
    <mergeCell ref="AZ1:BD1"/>
    <mergeCell ref="BE1:BO1"/>
    <mergeCell ref="AT1:AX1"/>
    <mergeCell ref="AO1:AS1"/>
    <mergeCell ref="R1:V1"/>
    <mergeCell ref="AF1:AN1"/>
    <mergeCell ref="M2:M3"/>
    <mergeCell ref="N2:N3"/>
    <mergeCell ref="O2:O3"/>
    <mergeCell ref="P2:P3"/>
    <mergeCell ref="Q2:Q3"/>
    <mergeCell ref="R2:R3"/>
    <mergeCell ref="S2:S3"/>
    <mergeCell ref="A2:A3"/>
    <mergeCell ref="K2:K3"/>
    <mergeCell ref="C2:C3"/>
    <mergeCell ref="D2:D3"/>
    <mergeCell ref="G2:G3"/>
    <mergeCell ref="H2:H3"/>
    <mergeCell ref="I2:I3"/>
    <mergeCell ref="E2:E3"/>
    <mergeCell ref="F2:F3"/>
    <mergeCell ref="B2:B3"/>
    <mergeCell ref="J2:J3"/>
  </mergeCells>
  <phoneticPr fontId="6" type="noConversion"/>
  <pageMargins left="0.25" right="0.25" top="0.75" bottom="0.75" header="0.3" footer="0.3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 Bari Alberto</cp:lastModifiedBy>
  <cp:lastPrinted>2020-02-20T15:29:39Z</cp:lastPrinted>
  <dcterms:created xsi:type="dcterms:W3CDTF">2014-06-05T10:18:45Z</dcterms:created>
  <dcterms:modified xsi:type="dcterms:W3CDTF">2021-02-16T14:55:01Z</dcterms:modified>
</cp:coreProperties>
</file>