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https://hminc.sharepoint.com/teams/CanvasTechnologyTeam/Shared Documents/RPA/Projects/iOPEX/Client Product Estimate Creation/Estimate/Test Data/"/>
    </mc:Choice>
  </mc:AlternateContent>
  <xr:revisionPtr revIDLastSave="0" documentId="8_{10FEE445-69D4-45CF-9463-7D6EA04F006D}" xr6:coauthVersionLast="45" xr6:coauthVersionMax="45" xr10:uidLastSave="{00000000-0000-0000-0000-000000000000}"/>
  <bookViews>
    <workbookView xWindow="-108" yWindow="-108" windowWidth="23256" windowHeight="12576" activeTab="5" xr2:uid="{B75B274C-70E9-4071-8565-E48D290B7C12}"/>
  </bookViews>
  <sheets>
    <sheet name="Spot" sheetId="7" r:id="rId1"/>
    <sheet name="NetworkTV" sheetId="13" r:id="rId2"/>
    <sheet name="PrintOOH Validation" sheetId="12" state="hidden" r:id="rId3"/>
    <sheet name="Net Validation" sheetId="2" state="hidden" r:id="rId4"/>
    <sheet name="Demo Validation" sheetId="14" state="hidden" r:id="rId5"/>
    <sheet name="PrintOOH" sheetId="11" r:id="rId6"/>
    <sheet name="Spot Validation" sheetId="9" state="hidden" r:id="rId7"/>
    <sheet name="Client Validation" sheetId="8" state="hidden" r:id="rId8"/>
  </sheets>
  <definedNames>
    <definedName name="_xlnm._FilterDatabase" localSheetId="7" hidden="1">'Client Validation'!$AK$1:$AK$3</definedName>
    <definedName name="_xlnm._FilterDatabase" localSheetId="1" hidden="1">NetworkTV!$A$5:$AI$34</definedName>
    <definedName name="_xlnm._FilterDatabase" localSheetId="6" hidden="1">'Spot Validation'!$F$1:$H$23</definedName>
    <definedName name="Anna" localSheetId="2">Table6[United Artists Releasing]</definedName>
    <definedName name="Anna">Table6[United Artists Releasing]</definedName>
    <definedName name="Brands" localSheetId="1">Table15[Brands]</definedName>
    <definedName name="Brands" localSheetId="5">Table15[Brands]</definedName>
    <definedName name="Brands" localSheetId="2">Table15[Brands]</definedName>
    <definedName name="Brands" localSheetId="6">Table15[Brands]</definedName>
    <definedName name="Brands">Table15[Brands]</definedName>
    <definedName name="BrdcstYr">'Net Validation'!$A$2:$A$6</definedName>
    <definedName name="Breville" localSheetId="1">Table7[Breville]</definedName>
    <definedName name="Breville" localSheetId="5">Table7[Breville]</definedName>
    <definedName name="Breville" localSheetId="2">Table7[Breville]</definedName>
    <definedName name="Breville">Table7[Breville]</definedName>
    <definedName name="BSSP" localSheetId="1">Table8[BSSP]</definedName>
    <definedName name="BSSP" localSheetId="5">Table8[BSSP]</definedName>
    <definedName name="BSSP" localSheetId="2">Table8[BSSP]</definedName>
    <definedName name="BSSP">Table8[BSSP]</definedName>
    <definedName name="CalendarType">'Net Validation'!$G$2:$G$9</definedName>
    <definedName name="Churchill">'Client Validation'!$AA$2:$AA$2</definedName>
    <definedName name="COSI">'Client Validation'!$AC$1:$AC$5</definedName>
    <definedName name="Demos" localSheetId="1">#REF!</definedName>
    <definedName name="Demos" localSheetId="5">#REF!</definedName>
    <definedName name="Demos" localSheetId="2">#REF!</definedName>
    <definedName name="Demos">#REF!</definedName>
    <definedName name="DOW">'Spot Validation'!$D$2:$D$8</definedName>
    <definedName name="FlightType">'Spot Validation'!$C$2:$C$3</definedName>
    <definedName name="GenesisT1" localSheetId="1">Table2[GenesisT1]</definedName>
    <definedName name="GenesisT1" localSheetId="5">Table2[GenesisT1]</definedName>
    <definedName name="GenesisT1" localSheetId="2">Table2[GenesisT1]</definedName>
    <definedName name="GenesisT1">Table2[GenesisT1]</definedName>
    <definedName name="GenesisT2" localSheetId="1">Table3[GenesisT2]</definedName>
    <definedName name="GenesisT2" localSheetId="5">Table3[GenesisT2]</definedName>
    <definedName name="GenesisT2" localSheetId="2">Table3[GenesisT2]</definedName>
    <definedName name="GenesisT2">Table3[GenesisT2]</definedName>
    <definedName name="GT1Prod" localSheetId="1">Table4[GT1Prod]</definedName>
    <definedName name="GT1Prod" localSheetId="5">Table4[GT1Prod]</definedName>
    <definedName name="GT1Prod" localSheetId="2">Table4[GT1Prod]</definedName>
    <definedName name="GT1Prod">Table4[GT1Prod]</definedName>
    <definedName name="HT1Prod" localSheetId="1">Table710[HT1Prod]</definedName>
    <definedName name="HT1Prod" localSheetId="5">Table710[HT1Prod]</definedName>
    <definedName name="HT1Prod" localSheetId="2">Table710[HT1Prod]</definedName>
    <definedName name="HT1Prod" localSheetId="6">Table710[HT1Prod]</definedName>
    <definedName name="HT1Prod">Table710[HT1Prod]</definedName>
    <definedName name="HUSA">'Client Validation'!$AE$2:$AE$19</definedName>
    <definedName name="HyundaiT1" localSheetId="1">Table16[HyundaiT1]</definedName>
    <definedName name="HyundaiT1" localSheetId="5">Table16[HyundaiT1]</definedName>
    <definedName name="HyundaiT1" localSheetId="2">Table16[HyundaiT1]</definedName>
    <definedName name="HyundaiT1" localSheetId="6">Table16[HyundaiT1]</definedName>
    <definedName name="HyundaiT1">Table16[HyundaiT1]</definedName>
    <definedName name="HyundaiT2" localSheetId="1">Table17[HyundaiT2]</definedName>
    <definedName name="HyundaiT2" localSheetId="5">Table17[HyundaiT2]</definedName>
    <definedName name="HyundaiT2" localSheetId="2">Table17[HyundaiT2]</definedName>
    <definedName name="HyundaiT2" localSheetId="6">Table17[HyundaiT2]</definedName>
    <definedName name="HyundaiT2">Table17[HyundaiT2]</definedName>
    <definedName name="KiaT1" localSheetId="1">Table18[KiaT1]</definedName>
    <definedName name="KiaT1" localSheetId="5">Table18[KiaT1]</definedName>
    <definedName name="KiaT1" localSheetId="2">Table18[KiaT1]</definedName>
    <definedName name="KiaT1" localSheetId="6">Table18[KiaT1]</definedName>
    <definedName name="KiaT1">Table18[KiaT1]</definedName>
    <definedName name="KiaT2" localSheetId="1">Table19[KiaT2]</definedName>
    <definedName name="KiaT2" localSheetId="5">Table19[KiaT2]</definedName>
    <definedName name="KiaT2" localSheetId="2">Table19[KiaT2]</definedName>
    <definedName name="KiaT2" localSheetId="6">Table19[KiaT2]</definedName>
    <definedName name="KiaT2">Table19[KiaT2]</definedName>
    <definedName name="KT1Prod" localSheetId="1">Table111[KT1Prod]</definedName>
    <definedName name="KT1Prod" localSheetId="5">Table111[KT1Prod]</definedName>
    <definedName name="KT1Prod" localSheetId="2">Table111[KT1Prod]</definedName>
    <definedName name="KT1Prod" localSheetId="6">Table111[KT1Prod]</definedName>
    <definedName name="KT1Prod">Table111[KT1Prod]</definedName>
    <definedName name="Lakeside">'Client Validation'!$AU$2</definedName>
    <definedName name="MSCT">Table233031[MSCT]</definedName>
    <definedName name="MSYN">Table2330[MSYN]</definedName>
    <definedName name="NetDemos">#REF!</definedName>
    <definedName name="NetRtgTp">'Net Validation'!$F$2:$F$8</definedName>
    <definedName name="Network2018">'Net Validation'!$B$2:$B$6</definedName>
    <definedName name="Network2019">'Net Validation'!$B$7:$B$11</definedName>
    <definedName name="Network2020">'Net Validation'!$B$12:$B$15</definedName>
    <definedName name="Network2021">'Net Validation'!$B$16:$B$20</definedName>
    <definedName name="NonAuto" localSheetId="1">Table5[NonAuto]</definedName>
    <definedName name="NonAuto" localSheetId="5">Table5[NonAuto]</definedName>
    <definedName name="NonAuto" localSheetId="2">Table5[NonAuto]</definedName>
    <definedName name="NonAuto">Table5[NonAuto]</definedName>
    <definedName name="NtwrkPeriod">'Net Validation'!$B$3:$B$22</definedName>
    <definedName name="ONESIGHT" localSheetId="1">Table12[ONESIGHT]</definedName>
    <definedName name="ONESIGHT" localSheetId="5">Table12[ONESIGHT]</definedName>
    <definedName name="ONESIGHT" localSheetId="2">Table12[ONESIGHT]</definedName>
    <definedName name="ONESIGHT">Table12[ONESIGHT]</definedName>
    <definedName name="OUTFRONT" localSheetId="1">Table1[OUTFRONT]</definedName>
    <definedName name="OUTFRONT" localSheetId="5">Table1[OUTFRONT]</definedName>
    <definedName name="OUTFRONT" localSheetId="2">Table1[OUTFRONT]</definedName>
    <definedName name="OUTFRONT">Table1[OUTFRONT]</definedName>
    <definedName name="Period">'Spot Validation'!$F$2:$F$23</definedName>
    <definedName name="Print_Media_Type">'PrintOOH Validation'!$A$1:$A$9</definedName>
    <definedName name="PrintMedia">'PrintOOH Validation'!$A$2:$A$9</definedName>
    <definedName name="PrintPeriod" localSheetId="1">Table26[Period]</definedName>
    <definedName name="PrintPeriod">Table26[Period]</definedName>
    <definedName name="RegionalCode">'Client Validation'!$BH$1:$BI$60</definedName>
    <definedName name="SKYR">'Client Validation'!$AK$2:$AK$3</definedName>
    <definedName name="SpotDemoType">'Spot Validation'!#REF!</definedName>
    <definedName name="SpotMedia">'Spot Validation'!$A$2:$A$5</definedName>
    <definedName name="T2Prod" localSheetId="1">Table212[T2Prod]</definedName>
    <definedName name="T2Prod" localSheetId="5">Table212[T2Prod]</definedName>
    <definedName name="T2Prod" localSheetId="2">Table212[T2Prod]</definedName>
    <definedName name="T2Prod" localSheetId="6">Table212[T2Prod]</definedName>
    <definedName name="T2Prod">Table212[T2Prod]</definedName>
    <definedName name="Thrivent" localSheetId="1">'Client Validation'!$AM$2:$AM$11</definedName>
    <definedName name="Thrivent" localSheetId="0">'Client Validation'!$AM$2:$AM$11</definedName>
    <definedName name="Thrivent">'Client Validation'!$AM$2:$AM$11</definedName>
    <definedName name="Wheels" localSheetId="1">Table23[Wheels]</definedName>
    <definedName name="Wheels" localSheetId="5">Table23[Wheels]</definedName>
    <definedName name="Wheels" localSheetId="2">Table23[Wheels]</definedName>
    <definedName name="Wheels">Table23[Wheels]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3" l="1"/>
  <c r="G6" i="7" l="1"/>
  <c r="C6" i="7"/>
  <c r="E6" i="7" s="1"/>
  <c r="L6" i="7" l="1"/>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G6" i="13" l="1"/>
  <c r="P6" i="7" l="1"/>
  <c r="M6" i="7"/>
  <c r="G7" i="7"/>
  <c r="D6" i="7" l="1"/>
  <c r="O6" i="7" s="1"/>
  <c r="C35" i="11"/>
  <c r="D35" i="11" s="1"/>
  <c r="N35" i="11" s="1"/>
  <c r="C36" i="11"/>
  <c r="E36" i="11" s="1"/>
  <c r="C37" i="11"/>
  <c r="E37" i="11" s="1"/>
  <c r="C38" i="11"/>
  <c r="D38" i="11" s="1"/>
  <c r="N38" i="11" s="1"/>
  <c r="C39" i="11"/>
  <c r="D39" i="11" s="1"/>
  <c r="N39" i="11" s="1"/>
  <c r="C40" i="11"/>
  <c r="E40" i="11" s="1"/>
  <c r="C41" i="11"/>
  <c r="D41" i="11" s="1"/>
  <c r="N41" i="11" s="1"/>
  <c r="C42" i="11"/>
  <c r="E42" i="11" s="1"/>
  <c r="C43" i="11"/>
  <c r="D43" i="11" s="1"/>
  <c r="N43" i="11" s="1"/>
  <c r="C44" i="11"/>
  <c r="D44" i="11" s="1"/>
  <c r="N44" i="11" s="1"/>
  <c r="C45" i="11"/>
  <c r="E45" i="11" s="1"/>
  <c r="C46" i="11"/>
  <c r="E46" i="11" s="1"/>
  <c r="C47" i="11"/>
  <c r="E47" i="11" s="1"/>
  <c r="C48" i="11"/>
  <c r="D48" i="11" s="1"/>
  <c r="N48" i="11" s="1"/>
  <c r="C49" i="11"/>
  <c r="D49" i="11" s="1"/>
  <c r="N49" i="11" s="1"/>
  <c r="C50" i="11"/>
  <c r="D50" i="11" s="1"/>
  <c r="N50" i="11" s="1"/>
  <c r="C51" i="11"/>
  <c r="D51" i="11" s="1"/>
  <c r="N51" i="11" s="1"/>
  <c r="C52" i="11"/>
  <c r="D52" i="11" s="1"/>
  <c r="N52" i="11" s="1"/>
  <c r="C53" i="11"/>
  <c r="D53" i="11" s="1"/>
  <c r="N53" i="11" s="1"/>
  <c r="C54" i="11"/>
  <c r="D54" i="11" s="1"/>
  <c r="N54" i="11" s="1"/>
  <c r="G35" i="11"/>
  <c r="G36" i="11"/>
  <c r="G37" i="11"/>
  <c r="G38" i="11"/>
  <c r="G39" i="11"/>
  <c r="G40" i="11"/>
  <c r="G41" i="11"/>
  <c r="G42" i="11"/>
  <c r="G43" i="11"/>
  <c r="G44" i="11"/>
  <c r="G45" i="11"/>
  <c r="G46" i="11"/>
  <c r="G47" i="11"/>
  <c r="G48" i="11"/>
  <c r="G49" i="11"/>
  <c r="G50" i="11"/>
  <c r="G51" i="11"/>
  <c r="G52" i="11"/>
  <c r="G53" i="11"/>
  <c r="G54" i="11"/>
  <c r="K35" i="11"/>
  <c r="K36" i="11"/>
  <c r="K37" i="11"/>
  <c r="K38" i="11"/>
  <c r="K39" i="11"/>
  <c r="K40" i="11"/>
  <c r="K41" i="11"/>
  <c r="K42" i="11"/>
  <c r="K43" i="11"/>
  <c r="K44" i="11"/>
  <c r="K45" i="11"/>
  <c r="K46" i="11"/>
  <c r="K47" i="11"/>
  <c r="K48" i="11"/>
  <c r="K49" i="11"/>
  <c r="K50" i="11"/>
  <c r="K51" i="11"/>
  <c r="K52" i="11"/>
  <c r="K53" i="11"/>
  <c r="K54" i="11"/>
  <c r="L35" i="11"/>
  <c r="L36" i="11"/>
  <c r="L37" i="11"/>
  <c r="L38" i="11"/>
  <c r="L39" i="11"/>
  <c r="L40" i="11"/>
  <c r="L41" i="11"/>
  <c r="L42" i="11"/>
  <c r="L43" i="11"/>
  <c r="L44" i="11"/>
  <c r="L45" i="11"/>
  <c r="L46" i="11"/>
  <c r="L47" i="11"/>
  <c r="L48" i="11"/>
  <c r="L49" i="11"/>
  <c r="L50" i="11"/>
  <c r="L51" i="11"/>
  <c r="L52" i="11"/>
  <c r="L53" i="11"/>
  <c r="L54" i="11"/>
  <c r="M7" i="7"/>
  <c r="K6" i="13"/>
  <c r="J6" i="13"/>
  <c r="C7" i="13"/>
  <c r="D7" i="13" s="1"/>
  <c r="M7" i="13" s="1"/>
  <c r="C8" i="13"/>
  <c r="D8" i="13" s="1"/>
  <c r="M8" i="13" s="1"/>
  <c r="C9" i="13"/>
  <c r="E9" i="13" s="1"/>
  <c r="C10" i="13"/>
  <c r="E10" i="13" s="1"/>
  <c r="C11" i="13"/>
  <c r="E11" i="13" s="1"/>
  <c r="C12" i="13"/>
  <c r="E12" i="13" s="1"/>
  <c r="C13" i="13"/>
  <c r="E13" i="13" s="1"/>
  <c r="C14" i="13"/>
  <c r="D14" i="13" s="1"/>
  <c r="M14" i="13" s="1"/>
  <c r="C15" i="13"/>
  <c r="E15" i="13" s="1"/>
  <c r="C16" i="13"/>
  <c r="D16" i="13" s="1"/>
  <c r="M16" i="13" s="1"/>
  <c r="C17" i="13"/>
  <c r="D17" i="13" s="1"/>
  <c r="M17" i="13" s="1"/>
  <c r="C18" i="13"/>
  <c r="D18" i="13" s="1"/>
  <c r="M18" i="13" s="1"/>
  <c r="C19" i="13"/>
  <c r="D19" i="13" s="1"/>
  <c r="M19" i="13" s="1"/>
  <c r="C20" i="13"/>
  <c r="D20" i="13" s="1"/>
  <c r="M20" i="13" s="1"/>
  <c r="C21" i="13"/>
  <c r="D21" i="13" s="1"/>
  <c r="M21" i="13" s="1"/>
  <c r="C22" i="13"/>
  <c r="D22" i="13" s="1"/>
  <c r="M22" i="13" s="1"/>
  <c r="C23" i="13"/>
  <c r="D23" i="13" s="1"/>
  <c r="M23" i="13" s="1"/>
  <c r="C24" i="13"/>
  <c r="C25" i="13"/>
  <c r="D25" i="13" s="1"/>
  <c r="M25" i="13" s="1"/>
  <c r="C26" i="13"/>
  <c r="E26" i="13" s="1"/>
  <c r="C27" i="13"/>
  <c r="D27" i="13" s="1"/>
  <c r="M27" i="13" s="1"/>
  <c r="C28" i="13"/>
  <c r="E28" i="13" s="1"/>
  <c r="C29" i="13"/>
  <c r="D29" i="13" s="1"/>
  <c r="M29" i="13" s="1"/>
  <c r="C30" i="13"/>
  <c r="D30" i="13" s="1"/>
  <c r="M30" i="13" s="1"/>
  <c r="C31" i="13"/>
  <c r="E31" i="13" s="1"/>
  <c r="C32" i="13"/>
  <c r="E32" i="13" s="1"/>
  <c r="C33" i="13"/>
  <c r="E33" i="13" s="1"/>
  <c r="C34" i="13"/>
  <c r="D34" i="13" s="1"/>
  <c r="M34" i="13" s="1"/>
  <c r="C7" i="11"/>
  <c r="C8" i="11"/>
  <c r="E8" i="11" s="1"/>
  <c r="C9" i="11"/>
  <c r="D9" i="11" s="1"/>
  <c r="N9" i="11" s="1"/>
  <c r="C10" i="11"/>
  <c r="D10" i="11" s="1"/>
  <c r="N10" i="11" s="1"/>
  <c r="C11" i="11"/>
  <c r="E11" i="11" s="1"/>
  <c r="C12" i="11"/>
  <c r="D12" i="11" s="1"/>
  <c r="N12" i="11" s="1"/>
  <c r="C13" i="11"/>
  <c r="D13" i="11" s="1"/>
  <c r="N13" i="11" s="1"/>
  <c r="C14" i="11"/>
  <c r="E14" i="11" s="1"/>
  <c r="C15" i="11"/>
  <c r="D15" i="11" s="1"/>
  <c r="N15" i="11" s="1"/>
  <c r="C16" i="11"/>
  <c r="D16" i="11" s="1"/>
  <c r="N16" i="11" s="1"/>
  <c r="C17" i="11"/>
  <c r="E17" i="11" s="1"/>
  <c r="C18" i="11"/>
  <c r="D18" i="11" s="1"/>
  <c r="N18" i="11" s="1"/>
  <c r="C19" i="11"/>
  <c r="D19" i="11" s="1"/>
  <c r="N19" i="11" s="1"/>
  <c r="C20" i="11"/>
  <c r="D20" i="11" s="1"/>
  <c r="N20" i="11" s="1"/>
  <c r="C21" i="11"/>
  <c r="D21" i="11" s="1"/>
  <c r="N21" i="11" s="1"/>
  <c r="C22" i="11"/>
  <c r="D22" i="11" s="1"/>
  <c r="N22" i="11" s="1"/>
  <c r="C23" i="11"/>
  <c r="E23" i="11" s="1"/>
  <c r="C24" i="11"/>
  <c r="E24" i="11" s="1"/>
  <c r="C25" i="11"/>
  <c r="E25" i="11" s="1"/>
  <c r="C26" i="11"/>
  <c r="E26" i="11" s="1"/>
  <c r="C27" i="11"/>
  <c r="D27" i="11" s="1"/>
  <c r="N27" i="11" s="1"/>
  <c r="C28" i="11"/>
  <c r="D28" i="11" s="1"/>
  <c r="N28" i="11" s="1"/>
  <c r="C29" i="11"/>
  <c r="D29" i="11" s="1"/>
  <c r="N29" i="11" s="1"/>
  <c r="C30" i="11"/>
  <c r="D30" i="11" s="1"/>
  <c r="N30" i="11" s="1"/>
  <c r="C31" i="11"/>
  <c r="D31" i="11" s="1"/>
  <c r="N31" i="11" s="1"/>
  <c r="C32" i="11"/>
  <c r="E32" i="11" s="1"/>
  <c r="C33" i="11"/>
  <c r="D33" i="11" s="1"/>
  <c r="N33" i="11" s="1"/>
  <c r="C34" i="11"/>
  <c r="E34" i="11" s="1"/>
  <c r="C7" i="7"/>
  <c r="E7" i="7" s="1"/>
  <c r="C8" i="7"/>
  <c r="E8" i="7" s="1"/>
  <c r="C9" i="7"/>
  <c r="E9" i="7" s="1"/>
  <c r="C10" i="7"/>
  <c r="E10" i="7" s="1"/>
  <c r="C11" i="7"/>
  <c r="D11" i="7" s="1"/>
  <c r="O11" i="7" s="1"/>
  <c r="C12" i="7"/>
  <c r="E12" i="7" s="1"/>
  <c r="C13" i="7"/>
  <c r="E13" i="7" s="1"/>
  <c r="C14" i="7"/>
  <c r="D14" i="7" s="1"/>
  <c r="O14" i="7" s="1"/>
  <c r="C15" i="7"/>
  <c r="D15" i="7" s="1"/>
  <c r="O15" i="7" s="1"/>
  <c r="C16" i="7"/>
  <c r="E16" i="7" s="1"/>
  <c r="C17" i="7"/>
  <c r="E17" i="7" s="1"/>
  <c r="C18" i="7"/>
  <c r="E18" i="7" s="1"/>
  <c r="C19" i="7"/>
  <c r="D19" i="7" s="1"/>
  <c r="O19" i="7" s="1"/>
  <c r="C20" i="7"/>
  <c r="D20" i="7" s="1"/>
  <c r="O20" i="7" s="1"/>
  <c r="C21" i="7"/>
  <c r="D21" i="7" s="1"/>
  <c r="O21" i="7" s="1"/>
  <c r="C22" i="7"/>
  <c r="D22" i="7" s="1"/>
  <c r="O22" i="7" s="1"/>
  <c r="C23" i="7"/>
  <c r="E23" i="7" s="1"/>
  <c r="C24" i="7"/>
  <c r="E24" i="7" s="1"/>
  <c r="C25" i="7"/>
  <c r="D25" i="7" s="1"/>
  <c r="O25" i="7" s="1"/>
  <c r="C26" i="7"/>
  <c r="D26" i="7" s="1"/>
  <c r="O26" i="7" s="1"/>
  <c r="C27" i="7"/>
  <c r="E27" i="7" s="1"/>
  <c r="C28" i="7"/>
  <c r="D28" i="7" s="1"/>
  <c r="O28" i="7" s="1"/>
  <c r="C29" i="7"/>
  <c r="D29" i="7" s="1"/>
  <c r="O29" i="7" s="1"/>
  <c r="C30" i="7"/>
  <c r="E30" i="7" s="1"/>
  <c r="C31" i="7"/>
  <c r="E31" i="7" s="1"/>
  <c r="C32" i="7"/>
  <c r="D32" i="7" s="1"/>
  <c r="O32" i="7" s="1"/>
  <c r="C33" i="7"/>
  <c r="D33" i="7" s="1"/>
  <c r="O33" i="7" s="1"/>
  <c r="C34" i="7"/>
  <c r="D34" i="7" s="1"/>
  <c r="O34" i="7" s="1"/>
  <c r="C35" i="7"/>
  <c r="E35" i="7" s="1"/>
  <c r="C36" i="7"/>
  <c r="D36" i="7" s="1"/>
  <c r="O36" i="7" s="1"/>
  <c r="C37" i="7"/>
  <c r="E37" i="7" s="1"/>
  <c r="C38" i="7"/>
  <c r="E38" i="7" s="1"/>
  <c r="C39" i="7"/>
  <c r="D39" i="7" s="1"/>
  <c r="O39" i="7" s="1"/>
  <c r="C40" i="7"/>
  <c r="E40" i="7" s="1"/>
  <c r="C41" i="7"/>
  <c r="D41" i="7" s="1"/>
  <c r="O41" i="7" s="1"/>
  <c r="C42" i="7"/>
  <c r="E42" i="7" s="1"/>
  <c r="C43" i="7"/>
  <c r="D43" i="7" s="1"/>
  <c r="O43" i="7" s="1"/>
  <c r="C44" i="7"/>
  <c r="D44" i="7" s="1"/>
  <c r="O44" i="7" s="1"/>
  <c r="C45" i="7"/>
  <c r="D45" i="7" s="1"/>
  <c r="O45" i="7" s="1"/>
  <c r="C46" i="7"/>
  <c r="E46" i="7" s="1"/>
  <c r="C47" i="7"/>
  <c r="D47" i="7" s="1"/>
  <c r="O47" i="7" s="1"/>
  <c r="C48" i="7"/>
  <c r="D48" i="7" s="1"/>
  <c r="O48" i="7" s="1"/>
  <c r="C49" i="7"/>
  <c r="D49" i="7" s="1"/>
  <c r="O49" i="7" s="1"/>
  <c r="C50" i="7"/>
  <c r="E50" i="7" s="1"/>
  <c r="C51" i="7"/>
  <c r="D51" i="7" s="1"/>
  <c r="O51" i="7" s="1"/>
  <c r="C52" i="7"/>
  <c r="D52" i="7" s="1"/>
  <c r="O52" i="7" s="1"/>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D6" i="13"/>
  <c r="M6" i="13" s="1"/>
  <c r="G7" i="11"/>
  <c r="K7" i="11"/>
  <c r="L7" i="11"/>
  <c r="G8" i="11"/>
  <c r="K8" i="11"/>
  <c r="L8" i="11"/>
  <c r="G9" i="11"/>
  <c r="K9" i="11"/>
  <c r="L9" i="11"/>
  <c r="G10" i="11"/>
  <c r="K10" i="11"/>
  <c r="L10" i="11"/>
  <c r="G11" i="11"/>
  <c r="K11" i="11"/>
  <c r="L11" i="11"/>
  <c r="G12" i="11"/>
  <c r="K12" i="11"/>
  <c r="L12" i="11"/>
  <c r="G13" i="11"/>
  <c r="K13" i="11"/>
  <c r="L13" i="11"/>
  <c r="G14" i="11"/>
  <c r="K14" i="11"/>
  <c r="L14" i="11"/>
  <c r="G15" i="11"/>
  <c r="K15" i="11"/>
  <c r="L15" i="11"/>
  <c r="G16" i="11"/>
  <c r="K16" i="11"/>
  <c r="L16" i="11"/>
  <c r="G17" i="11"/>
  <c r="K17" i="11"/>
  <c r="L17" i="11"/>
  <c r="G18" i="11"/>
  <c r="K18" i="11"/>
  <c r="L18" i="11"/>
  <c r="G19" i="11"/>
  <c r="K19" i="11"/>
  <c r="L19" i="11"/>
  <c r="G20" i="11"/>
  <c r="K20" i="11"/>
  <c r="L20" i="11"/>
  <c r="G21" i="11"/>
  <c r="K21" i="11"/>
  <c r="L21" i="11"/>
  <c r="G22" i="11"/>
  <c r="K22" i="11"/>
  <c r="L22" i="11"/>
  <c r="G23" i="11"/>
  <c r="K23" i="11"/>
  <c r="L23" i="11"/>
  <c r="G24" i="11"/>
  <c r="K24" i="11"/>
  <c r="L24" i="11"/>
  <c r="G25" i="11"/>
  <c r="K25" i="11"/>
  <c r="L25" i="11"/>
  <c r="G26" i="11"/>
  <c r="K26" i="11"/>
  <c r="L26" i="11"/>
  <c r="G27" i="11"/>
  <c r="K27" i="11"/>
  <c r="L27" i="11"/>
  <c r="G28" i="11"/>
  <c r="K28" i="11"/>
  <c r="L28" i="11"/>
  <c r="G29" i="11"/>
  <c r="K29" i="11"/>
  <c r="L29" i="11"/>
  <c r="G30" i="11"/>
  <c r="K30" i="11"/>
  <c r="L30" i="11"/>
  <c r="G31" i="11"/>
  <c r="K31" i="11"/>
  <c r="L31" i="11"/>
  <c r="G32" i="11"/>
  <c r="K32" i="11"/>
  <c r="L32" i="11"/>
  <c r="G33" i="11"/>
  <c r="K33" i="11"/>
  <c r="L33" i="11"/>
  <c r="G34" i="11"/>
  <c r="K34" i="11"/>
  <c r="L34" i="11"/>
  <c r="L6" i="11"/>
  <c r="K6" i="11"/>
  <c r="G6" i="11"/>
  <c r="C6" i="11"/>
  <c r="G8" i="7"/>
  <c r="M8" i="7"/>
  <c r="G9" i="7"/>
  <c r="M9" i="7"/>
  <c r="G10" i="7"/>
  <c r="M10" i="7"/>
  <c r="G11" i="7"/>
  <c r="M11" i="7"/>
  <c r="G12" i="7"/>
  <c r="M12" i="7"/>
  <c r="G13" i="7"/>
  <c r="M13" i="7"/>
  <c r="G14" i="7"/>
  <c r="M14" i="7"/>
  <c r="G15" i="7"/>
  <c r="M15" i="7"/>
  <c r="G16" i="7"/>
  <c r="M16" i="7"/>
  <c r="G17" i="7"/>
  <c r="M17" i="7"/>
  <c r="G18" i="7"/>
  <c r="M18" i="7"/>
  <c r="G19" i="7"/>
  <c r="M19" i="7"/>
  <c r="G20" i="7"/>
  <c r="M20" i="7"/>
  <c r="G21" i="7"/>
  <c r="M21" i="7"/>
  <c r="G22" i="7"/>
  <c r="M22" i="7"/>
  <c r="G23" i="7"/>
  <c r="M23" i="7"/>
  <c r="G24" i="7"/>
  <c r="M24" i="7"/>
  <c r="G25" i="7"/>
  <c r="M25" i="7"/>
  <c r="G26" i="7"/>
  <c r="M26" i="7"/>
  <c r="G27" i="7"/>
  <c r="M27" i="7"/>
  <c r="G28" i="7"/>
  <c r="M28" i="7"/>
  <c r="G29" i="7"/>
  <c r="M29" i="7"/>
  <c r="G30" i="7"/>
  <c r="M30" i="7"/>
  <c r="G31" i="7"/>
  <c r="M31" i="7"/>
  <c r="G32" i="7"/>
  <c r="M32" i="7"/>
  <c r="G33" i="7"/>
  <c r="M33" i="7"/>
  <c r="G34" i="7"/>
  <c r="M34" i="7"/>
  <c r="G35" i="7"/>
  <c r="M35" i="7"/>
  <c r="G36" i="7"/>
  <c r="M36" i="7"/>
  <c r="G37" i="7"/>
  <c r="M37" i="7"/>
  <c r="G38" i="7"/>
  <c r="M38" i="7"/>
  <c r="G39" i="7"/>
  <c r="M39" i="7"/>
  <c r="G40" i="7"/>
  <c r="M40" i="7"/>
  <c r="G41" i="7"/>
  <c r="M41" i="7"/>
  <c r="G42" i="7"/>
  <c r="M42" i="7"/>
  <c r="G43" i="7"/>
  <c r="M43" i="7"/>
  <c r="G44" i="7"/>
  <c r="M44" i="7"/>
  <c r="G45" i="7"/>
  <c r="M45" i="7"/>
  <c r="G46" i="7"/>
  <c r="M46" i="7"/>
  <c r="G47" i="7"/>
  <c r="M47" i="7"/>
  <c r="G48" i="7"/>
  <c r="M48" i="7"/>
  <c r="G49" i="7"/>
  <c r="M49" i="7"/>
  <c r="G50" i="7"/>
  <c r="M50" i="7"/>
  <c r="G51" i="7"/>
  <c r="M51" i="7"/>
  <c r="G52" i="7"/>
  <c r="M52" i="7"/>
  <c r="K34" i="13"/>
  <c r="K26" i="13"/>
  <c r="K22" i="13"/>
  <c r="K18" i="13"/>
  <c r="K14" i="13"/>
  <c r="K10" i="13"/>
  <c r="K33" i="13"/>
  <c r="K29" i="13"/>
  <c r="K25" i="13"/>
  <c r="K21" i="13"/>
  <c r="K17" i="13"/>
  <c r="K13" i="13"/>
  <c r="K9" i="13"/>
  <c r="K30" i="13"/>
  <c r="K32" i="13"/>
  <c r="K28" i="13"/>
  <c r="K24" i="13"/>
  <c r="K20" i="13"/>
  <c r="K16" i="13"/>
  <c r="K12" i="13"/>
  <c r="K8" i="13"/>
  <c r="K31" i="13"/>
  <c r="K27" i="13"/>
  <c r="K23" i="13"/>
  <c r="K19" i="13"/>
  <c r="K15" i="13"/>
  <c r="K11" i="13"/>
  <c r="K7" i="13"/>
  <c r="J34" i="13"/>
  <c r="J26" i="13"/>
  <c r="J22" i="13"/>
  <c r="J18" i="13"/>
  <c r="J14" i="13"/>
  <c r="J10" i="13"/>
  <c r="J33" i="13"/>
  <c r="J29" i="13"/>
  <c r="J25" i="13"/>
  <c r="J21" i="13"/>
  <c r="J17" i="13"/>
  <c r="J13" i="13"/>
  <c r="J9" i="13"/>
  <c r="J30" i="13"/>
  <c r="J32" i="13"/>
  <c r="J28" i="13"/>
  <c r="J24" i="13"/>
  <c r="J20" i="13"/>
  <c r="J16" i="13"/>
  <c r="J12" i="13"/>
  <c r="J8" i="13"/>
  <c r="J31" i="13"/>
  <c r="J27" i="13"/>
  <c r="J23" i="13"/>
  <c r="J19" i="13"/>
  <c r="J15" i="13"/>
  <c r="J11" i="13"/>
  <c r="J7" i="13"/>
  <c r="D47" i="11" l="1"/>
  <c r="N47" i="11" s="1"/>
  <c r="E51" i="11"/>
  <c r="E35" i="11"/>
  <c r="E43" i="11"/>
  <c r="E39" i="11"/>
  <c r="D7" i="11"/>
  <c r="N7" i="11" s="1"/>
  <c r="D6" i="11"/>
  <c r="N6" i="11" s="1"/>
  <c r="E12" i="11"/>
  <c r="E16" i="13"/>
  <c r="E19" i="13"/>
  <c r="D11" i="11"/>
  <c r="N11" i="11" s="1"/>
  <c r="E27" i="11"/>
  <c r="D23" i="11"/>
  <c r="N23" i="11" s="1"/>
  <c r="D31" i="13"/>
  <c r="M31" i="13" s="1"/>
  <c r="E23" i="13"/>
  <c r="E7" i="11"/>
  <c r="E44" i="11"/>
  <c r="E14" i="13"/>
  <c r="D36" i="11"/>
  <c r="N36" i="11" s="1"/>
  <c r="E16" i="11"/>
  <c r="D12" i="7"/>
  <c r="O12" i="7" s="1"/>
  <c r="D38" i="7"/>
  <c r="O38" i="7" s="1"/>
  <c r="E11" i="7"/>
  <c r="D27" i="7"/>
  <c r="O27" i="7" s="1"/>
  <c r="D23" i="7"/>
  <c r="O23" i="7" s="1"/>
  <c r="E6" i="11"/>
  <c r="E19" i="7"/>
  <c r="E33" i="11"/>
  <c r="D10" i="13"/>
  <c r="M10" i="13" s="1"/>
  <c r="D31" i="7"/>
  <c r="O31" i="7" s="1"/>
  <c r="E9" i="11"/>
  <c r="E53" i="11"/>
  <c r="D30" i="7"/>
  <c r="O30" i="7" s="1"/>
  <c r="E51" i="7"/>
  <c r="E15" i="7"/>
  <c r="D25" i="11"/>
  <c r="N25" i="11" s="1"/>
  <c r="E21" i="13"/>
  <c r="E21" i="11"/>
  <c r="D8" i="7"/>
  <c r="O8" i="7" s="1"/>
  <c r="D45" i="11"/>
  <c r="N45" i="11" s="1"/>
  <c r="D42" i="7"/>
  <c r="O42" i="7" s="1"/>
  <c r="E36" i="7"/>
  <c r="E30" i="11"/>
  <c r="E22" i="11"/>
  <c r="E34" i="13"/>
  <c r="E48" i="7"/>
  <c r="D9" i="7"/>
  <c r="O9" i="7" s="1"/>
  <c r="E44" i="7"/>
  <c r="E20" i="7"/>
  <c r="D46" i="11"/>
  <c r="N46" i="11" s="1"/>
  <c r="E10" i="11"/>
  <c r="D40" i="7"/>
  <c r="O40" i="7" s="1"/>
  <c r="E52" i="7"/>
  <c r="D11" i="13"/>
  <c r="M11" i="13" s="1"/>
  <c r="E19" i="11"/>
  <c r="D26" i="13"/>
  <c r="M26" i="13" s="1"/>
  <c r="E28" i="11"/>
  <c r="D33" i="13"/>
  <c r="M33" i="13" s="1"/>
  <c r="E50" i="11"/>
  <c r="D8" i="11"/>
  <c r="N8" i="11" s="1"/>
  <c r="E31" i="11"/>
  <c r="D26" i="11"/>
  <c r="N26" i="11" s="1"/>
  <c r="E6" i="13"/>
  <c r="D13" i="7"/>
  <c r="O13" i="7" s="1"/>
  <c r="D28" i="13"/>
  <c r="M28" i="13" s="1"/>
  <c r="E29" i="11"/>
  <c r="D15" i="13"/>
  <c r="M15" i="13" s="1"/>
  <c r="D17" i="7"/>
  <c r="O17" i="7" s="1"/>
  <c r="D42" i="11"/>
  <c r="N42" i="11" s="1"/>
  <c r="D37" i="7"/>
  <c r="O37" i="7" s="1"/>
  <c r="D10" i="7"/>
  <c r="O10" i="7" s="1"/>
  <c r="E38" i="11"/>
  <c r="E8" i="13"/>
  <c r="E22" i="13"/>
  <c r="D18" i="7"/>
  <c r="O18" i="7" s="1"/>
  <c r="D37" i="11"/>
  <c r="N37" i="11" s="1"/>
  <c r="D32" i="13"/>
  <c r="M32" i="13" s="1"/>
  <c r="E29" i="7"/>
  <c r="D40" i="11"/>
  <c r="N40" i="11" s="1"/>
  <c r="D7" i="7"/>
  <c r="O7" i="7" s="1"/>
  <c r="E15" i="11"/>
  <c r="E30" i="13"/>
  <c r="E7" i="13"/>
  <c r="E52" i="11"/>
  <c r="E45" i="7"/>
  <c r="E25" i="7"/>
  <c r="E49" i="11"/>
  <c r="E21" i="7"/>
  <c r="E17" i="13"/>
  <c r="E20" i="13"/>
  <c r="E33" i="7"/>
  <c r="E25" i="13"/>
  <c r="D12" i="13"/>
  <c r="M12" i="13" s="1"/>
  <c r="E41" i="11"/>
  <c r="D46" i="7"/>
  <c r="O46" i="7" s="1"/>
  <c r="E18" i="13"/>
  <c r="E32" i="7"/>
  <c r="E43" i="7"/>
  <c r="D24" i="11"/>
  <c r="N24" i="11" s="1"/>
  <c r="E34" i="7"/>
  <c r="E20" i="11"/>
  <c r="D34" i="11"/>
  <c r="N34" i="11" s="1"/>
  <c r="D17" i="11"/>
  <c r="N17" i="11" s="1"/>
  <c r="E13" i="11"/>
  <c r="E48" i="11"/>
  <c r="E18" i="11"/>
  <c r="E27" i="13"/>
  <c r="D9" i="13"/>
  <c r="M9" i="13" s="1"/>
  <c r="E28" i="7"/>
  <c r="E49" i="7"/>
  <c r="E24" i="13"/>
  <c r="E29" i="13"/>
  <c r="D13" i="13"/>
  <c r="M13" i="13" s="1"/>
  <c r="D14" i="11"/>
  <c r="N14" i="11" s="1"/>
  <c r="E47" i="7"/>
  <c r="E22" i="7"/>
  <c r="D24" i="13"/>
  <c r="M24" i="13" s="1"/>
  <c r="D32" i="11"/>
  <c r="N32" i="11" s="1"/>
  <c r="E54" i="11"/>
  <c r="E41" i="7"/>
  <c r="E39" i="7"/>
  <c r="D16" i="7"/>
  <c r="O16" i="7" s="1"/>
  <c r="D24" i="7"/>
  <c r="O24" i="7" s="1"/>
  <c r="D50" i="7"/>
  <c r="O50" i="7" s="1"/>
  <c r="D35" i="7"/>
  <c r="O35" i="7" s="1"/>
  <c r="E26" i="7"/>
  <c r="E14" i="7"/>
</calcChain>
</file>

<file path=xl/sharedStrings.xml><?xml version="1.0" encoding="utf-8"?>
<sst xmlns="http://schemas.openxmlformats.org/spreadsheetml/2006/main" count="1246" uniqueCount="635">
  <si>
    <t>Spot Estimate Request Form</t>
  </si>
  <si>
    <t>Instructions &amp; Tips - 
-Tooltips will appear when you select a cell, providing more context about the values expect there and if they are required fields or not.
-A single form can be used to request estimates for mutliple client codes and/or product codes for the same Brand.  Please to not include multiple Brands (i.e. Hyundai and Genesis) on a single form.  
-You DO need to include values for all required fields for each estimate request, but can leverage the copy/paste feature as needed.  
-Selecting 'TV &amp; Radio' will allow us to open an estimate for both media types using a single request template.  If a selected demo is not applicable for one media type (i.e. HH for Radio) we will simply ignore it for that request.
-If the request is expected to apply to multiple quarters, we will attempt to have the estimates numbered sequentially whenever possible.
-For all demos requested, both the ratings and impressions fields will be added to the estimate by default.
-For Kia only, a PO must be supplied at the time of request.  If a PO is not available, please enter 'PO UNAVAILABLE'.  Additionally for Kia estimates a Budget Activity categorization must be included.  The estimate WILL NOT be opened without this field completed.</t>
  </si>
  <si>
    <t>CanvasWW_Estimate Request Process Document</t>
  </si>
  <si>
    <t>Brand</t>
  </si>
  <si>
    <t>Client Name</t>
  </si>
  <si>
    <t>Client
Code</t>
  </si>
  <si>
    <t>Regional Code</t>
  </si>
  <si>
    <t>Product
Key</t>
  </si>
  <si>
    <t>Product Name</t>
  </si>
  <si>
    <t>Product
Code</t>
  </si>
  <si>
    <t>Media Type</t>
  </si>
  <si>
    <t>Flight
Type</t>
  </si>
  <si>
    <t>First Day
of Week</t>
  </si>
  <si>
    <t>Period</t>
  </si>
  <si>
    <t>Flight
Start Date</t>
  </si>
  <si>
    <t>Flight
End Date</t>
  </si>
  <si>
    <t>Estimate
Short Name</t>
  </si>
  <si>
    <t>Estimate Full Name</t>
  </si>
  <si>
    <t>Daypart
Menu</t>
  </si>
  <si>
    <t>Gen Mkt / AA / Hispanic</t>
  </si>
  <si>
    <t>Demo ID 1</t>
  </si>
  <si>
    <t>Demo ID 2</t>
  </si>
  <si>
    <t>Demo ID 3</t>
  </si>
  <si>
    <t>Demo ID 4</t>
  </si>
  <si>
    <t>Demo ID 5</t>
  </si>
  <si>
    <t>Report
Mask</t>
  </si>
  <si>
    <t>PO/MAF# (Kia, HUSA, BSSP, CDIG)</t>
  </si>
  <si>
    <t>Budget Activity # (Kia)</t>
  </si>
  <si>
    <t>Estimate #</t>
  </si>
  <si>
    <t>Network TV Estimate Request Form</t>
  </si>
  <si>
    <t>Instructions &amp; Tips - 
-Tooltips will appear when you select a cell, providing more context about the values expect there and if they are required fields or not.
-A single form can be used to request estimates for mutliple client codes and/or product codes for the same Brand.  Please to not include multiple Brands (i.e. Hyundai and Genesis) on a single form.  
-You DO need to include values for all required fields for each estimate request, but can leverage the copy/paste feature as needed.  
-If the request is expected to apply to multiple quarters, we will attempt to have the estimates numbered sequentially whenever possible.
-All estimates are opened to allow for all Network TV Media Types (Cable, Syndication, etc.) to be included, however buyers can limit the channels they load to an estimate if necessary.
-For network, any demo that is requested will result in both the ratings and impressions being available on the estimate.
-For Kia only, a PO must be supplied at the time of request.  If a PO is not available, please enter 'PO UNAVAILABLE'. Additionally for Kia estimates a Budget Activity categorization must be included.  The estimate WILL NOT be opened without this field completed.</t>
  </si>
  <si>
    <t>Broadcast Year</t>
  </si>
  <si>
    <t>Calendar Type</t>
  </si>
  <si>
    <t>Purchased off
Hispanic
Ratings?</t>
  </si>
  <si>
    <t>Demo 1</t>
  </si>
  <si>
    <t>Demo 1 Type</t>
  </si>
  <si>
    <t>Demo 2</t>
  </si>
  <si>
    <t>Demo 2 Type</t>
  </si>
  <si>
    <t>Demo 3</t>
  </si>
  <si>
    <t>Demo 3
Type</t>
  </si>
  <si>
    <t>Demo 4</t>
  </si>
  <si>
    <t>Demo 4
Type</t>
  </si>
  <si>
    <t>Demo 5</t>
  </si>
  <si>
    <t>Demo 5
Type</t>
  </si>
  <si>
    <t>Demo 6</t>
  </si>
  <si>
    <t>Demo 6 
Type</t>
  </si>
  <si>
    <t>Demo 7</t>
  </si>
  <si>
    <t>Demo 7
Type</t>
  </si>
  <si>
    <t>Demo 8</t>
  </si>
  <si>
    <t>Demo 8
Type</t>
  </si>
  <si>
    <t>Brands</t>
  </si>
  <si>
    <t>NonAuto</t>
  </si>
  <si>
    <t>GenesisT1</t>
  </si>
  <si>
    <t>GenesisT2</t>
  </si>
  <si>
    <t>HyundaiT1</t>
  </si>
  <si>
    <t>HyundaiT2</t>
  </si>
  <si>
    <t>KiaT1</t>
  </si>
  <si>
    <t>KiaT2</t>
  </si>
  <si>
    <t>Client Lookup</t>
  </si>
  <si>
    <t>ClientCodes</t>
  </si>
  <si>
    <t>Product Key</t>
  </si>
  <si>
    <t>United Artists Releasing</t>
  </si>
  <si>
    <t>Breville</t>
  </si>
  <si>
    <t>BSSP</t>
  </si>
  <si>
    <t>Churchill</t>
  </si>
  <si>
    <t>COSI</t>
  </si>
  <si>
    <t>HUSA</t>
  </si>
  <si>
    <t>ONESIGHT</t>
  </si>
  <si>
    <t>OUTFRONT</t>
  </si>
  <si>
    <t>Wheels</t>
  </si>
  <si>
    <t>MSYN</t>
  </si>
  <si>
    <t>MSCT</t>
  </si>
  <si>
    <t>GT1Prod</t>
  </si>
  <si>
    <t>HT1Prod</t>
  </si>
  <si>
    <t>KT1Prod</t>
  </si>
  <si>
    <t>T2Prod</t>
  </si>
  <si>
    <t>Product Lookup</t>
  </si>
  <si>
    <t>All Product Codes</t>
  </si>
  <si>
    <t>RegionalCode</t>
  </si>
  <si>
    <t>Breville USA</t>
  </si>
  <si>
    <t>IWA_Genesis_Tier 1</t>
  </si>
  <si>
    <t>IWA_Genesis_Tier 2</t>
  </si>
  <si>
    <t>IWA_Hyundai_Tier 1</t>
  </si>
  <si>
    <t>IWA_Hyundai_Tier 2</t>
  </si>
  <si>
    <t>IWA_Kia_Tier 1</t>
  </si>
  <si>
    <t>IWA_Kia_Tier 2_Central</t>
  </si>
  <si>
    <t>GMA</t>
  </si>
  <si>
    <t>Academy Awards</t>
  </si>
  <si>
    <t>Breville_Barista Touch</t>
  </si>
  <si>
    <t>BSSP_Blue Shield Ca</t>
  </si>
  <si>
    <t>BetAmerica Sportsbook</t>
  </si>
  <si>
    <t>Infusions</t>
  </si>
  <si>
    <t>Amstel Light</t>
  </si>
  <si>
    <t>ONE_Branding</t>
  </si>
  <si>
    <t>General</t>
  </si>
  <si>
    <t>Grumblies</t>
  </si>
  <si>
    <t>Wheels_Branding</t>
  </si>
  <si>
    <t>BRAND</t>
  </si>
  <si>
    <t>Basebuy</t>
  </si>
  <si>
    <t>Accent</t>
  </si>
  <si>
    <t>AAW</t>
  </si>
  <si>
    <t xml:space="preserve"> </t>
  </si>
  <si>
    <t>IWA_Genesis_Tier 1_Regional</t>
  </si>
  <si>
    <t>IWA_Genesis_Tier 2_Central</t>
  </si>
  <si>
    <t>IWA_Hyundai_Tier 1_Central</t>
  </si>
  <si>
    <t>IWA_Hyundai_Tier 2_Central</t>
  </si>
  <si>
    <t>IWA_Kia_Tier 1_CPO (JMA)</t>
  </si>
  <si>
    <t>IWA_Kia_Tier 2_East</t>
  </si>
  <si>
    <t>GMAR</t>
  </si>
  <si>
    <t>Addams Family</t>
  </si>
  <si>
    <t>Breville_Oracle Touch</t>
  </si>
  <si>
    <t>BSSP_City of Hope</t>
  </si>
  <si>
    <t>Neptune</t>
  </si>
  <si>
    <t>Dos Equis</t>
  </si>
  <si>
    <t>ONE_Fundraising</t>
  </si>
  <si>
    <t>Pomsies</t>
  </si>
  <si>
    <t>BREAKFAST</t>
  </si>
  <si>
    <t>Cinema</t>
  </si>
  <si>
    <t>Azera</t>
  </si>
  <si>
    <t>Cadenza</t>
  </si>
  <si>
    <t>ACC</t>
  </si>
  <si>
    <t>Chicken of the Sea</t>
  </si>
  <si>
    <t>IWA_Genesis_Tier 1_Central</t>
  </si>
  <si>
    <t>IWA_Genesis_Tier 2_East</t>
  </si>
  <si>
    <t>IWA_Hyundai_Tier 1_East</t>
  </si>
  <si>
    <t>IWA_Hyundai_Tier 2_East</t>
  </si>
  <si>
    <t>IWA_Kia_Tier 1_Central</t>
  </si>
  <si>
    <t>IWA_Kia_Tier 2_South</t>
  </si>
  <si>
    <t>GMA1</t>
  </si>
  <si>
    <t>Bond</t>
  </si>
  <si>
    <t>Breville_Ovens</t>
  </si>
  <si>
    <t>BSSP_DRTV</t>
  </si>
  <si>
    <t>Dos Equis MPA</t>
  </si>
  <si>
    <t>ONE_Volunteer Recruitment</t>
  </si>
  <si>
    <t>REST OF DAY</t>
  </si>
  <si>
    <t>G70</t>
  </si>
  <si>
    <t>Cost Per Spot</t>
  </si>
  <si>
    <t>ASF</t>
  </si>
  <si>
    <t>CEN</t>
  </si>
  <si>
    <t>Churchill Downs Inter Gaming, LLC</t>
  </si>
  <si>
    <t>IWA_Genesis_Tier 1_East</t>
  </si>
  <si>
    <t>IWA_Genesis_Tier 2_South</t>
  </si>
  <si>
    <t>IWA_Hyundai_Tier 1_South</t>
  </si>
  <si>
    <t>IWA_Hyundai_Tier 2_South</t>
  </si>
  <si>
    <t>IWA_Kia_Tier 1_East</t>
  </si>
  <si>
    <t>IWA_Kia_Tier 2_Southwest</t>
  </si>
  <si>
    <t>GMA2</t>
  </si>
  <si>
    <t>Booksmart</t>
  </si>
  <si>
    <t>Breville_Precision Brewer</t>
  </si>
  <si>
    <t>BSSP_General Market</t>
  </si>
  <si>
    <t>Enjoy Heineken Responsibly</t>
  </si>
  <si>
    <t>ONE_Partnerships</t>
  </si>
  <si>
    <t>G80</t>
  </si>
  <si>
    <t>Forte</t>
  </si>
  <si>
    <t>Heavy-up</t>
  </si>
  <si>
    <t>AML</t>
  </si>
  <si>
    <t>EAS</t>
  </si>
  <si>
    <t>Heineken USA</t>
  </si>
  <si>
    <t>IWA_Genesis_Tier 1_South</t>
  </si>
  <si>
    <t>IWA_Genesis_Tier 2_S. Central</t>
  </si>
  <si>
    <t>IWA_Hyundai_Tier 1_S. Central</t>
  </si>
  <si>
    <t>IWA_Hyundai_Tier 2_S. Central</t>
  </si>
  <si>
    <t>IWA_Kia_Tier 1_South</t>
  </si>
  <si>
    <t>IWA_Kia_Tier 2_West</t>
  </si>
  <si>
    <t>GMA3</t>
  </si>
  <si>
    <t>Booksmart Academy</t>
  </si>
  <si>
    <t>Breville_Sous Chef</t>
  </si>
  <si>
    <t>BSSP_Rao's Homemade</t>
  </si>
  <si>
    <t>Heineken</t>
  </si>
  <si>
    <t>G80 Sport</t>
  </si>
  <si>
    <t>Elantra</t>
  </si>
  <si>
    <t>Forte 5-Door</t>
  </si>
  <si>
    <t>Hispanic Base</t>
  </si>
  <si>
    <t>AZR</t>
  </si>
  <si>
    <t>SOU</t>
  </si>
  <si>
    <t>McDonald's Rio Grand Coastal</t>
  </si>
  <si>
    <t>IWA_Genesis_Tier 1_S. Central</t>
  </si>
  <si>
    <t>IWA_Genesis_Tier 2_West</t>
  </si>
  <si>
    <t>IWA_Hyundai_Tier 1_West</t>
  </si>
  <si>
    <t>IWA_Hyundai_Tier 2_West</t>
  </si>
  <si>
    <t>IWA_Kia_Tier 1_Southwest</t>
  </si>
  <si>
    <t>IWA_Kia_Tier 2</t>
  </si>
  <si>
    <t>GMA4</t>
  </si>
  <si>
    <t>Creed 2</t>
  </si>
  <si>
    <t>Breville_Smoking Gun</t>
  </si>
  <si>
    <t>Heineken Light</t>
  </si>
  <si>
    <t>G90</t>
  </si>
  <si>
    <t>Elantra GT</t>
  </si>
  <si>
    <t>Hispanic Heavy-up</t>
  </si>
  <si>
    <t>BAS</t>
  </si>
  <si>
    <t>SCE</t>
  </si>
  <si>
    <t>McDonald's South Central Texas</t>
  </si>
  <si>
    <t>IWA_Genesis_Tier 1_West</t>
  </si>
  <si>
    <t>IWA_Hyundai_Tier 1_SpMkt</t>
  </si>
  <si>
    <t>IWA_Hyundai_Tier 2_Mid Atlantic</t>
  </si>
  <si>
    <t>IWA_Kia_Tier 1_West</t>
  </si>
  <si>
    <t>GMA5</t>
  </si>
  <si>
    <t>Death Wish</t>
  </si>
  <si>
    <t>Breville_Trade Up</t>
  </si>
  <si>
    <t>Heineken 0.0</t>
  </si>
  <si>
    <t>Genesis Brand</t>
  </si>
  <si>
    <t>K900</t>
  </si>
  <si>
    <t>Hispanic Sponsorship</t>
  </si>
  <si>
    <t>BAM</t>
  </si>
  <si>
    <t>WES</t>
  </si>
  <si>
    <t>IWA_Hyundai_Tier 1_SpMkt_Centr</t>
  </si>
  <si>
    <t>IWA_Hyundai_Tier 2_Mountain</t>
  </si>
  <si>
    <t>GDA</t>
  </si>
  <si>
    <t>Destroyer</t>
  </si>
  <si>
    <t>Red Stripe</t>
  </si>
  <si>
    <t>Hyundai Brand</t>
  </si>
  <si>
    <t>Kia Brand</t>
  </si>
  <si>
    <t>Hispanic Cost Per Spot</t>
  </si>
  <si>
    <t>BND</t>
  </si>
  <si>
    <t>OUTFRONT MEDIA LLC</t>
  </si>
  <si>
    <t>IWA_Hyundai_Tier 1_SpMkt_East</t>
  </si>
  <si>
    <t>GDA1</t>
  </si>
  <si>
    <t>DETROIT</t>
  </si>
  <si>
    <t>Strongbow</t>
  </si>
  <si>
    <t>Sponsorship</t>
  </si>
  <si>
    <t>Ioniq</t>
  </si>
  <si>
    <t>Koup</t>
  </si>
  <si>
    <t>Misc Sports and Other Spons</t>
  </si>
  <si>
    <t>BKS</t>
  </si>
  <si>
    <t>Skyrocket LLC</t>
  </si>
  <si>
    <t>IWA_Hyundai_Tier 1_SpMkt_South</t>
  </si>
  <si>
    <t>GDA2</t>
  </si>
  <si>
    <t>Dog Days</t>
  </si>
  <si>
    <t>Tecate</t>
  </si>
  <si>
    <t>Ioniq Electric</t>
  </si>
  <si>
    <t>Niro</t>
  </si>
  <si>
    <t>BSA</t>
  </si>
  <si>
    <t>IWA_Hyundai_Tier 1_SpMkt_S.Cen</t>
  </si>
  <si>
    <t>GDA3</t>
  </si>
  <si>
    <t>Fighting with My Family</t>
  </si>
  <si>
    <t>Tecate Titanium</t>
  </si>
  <si>
    <t>Ioniq Plug-In</t>
  </si>
  <si>
    <t>Optima</t>
  </si>
  <si>
    <t>BRD</t>
  </si>
  <si>
    <t>Wheels Up Inc</t>
  </si>
  <si>
    <t>IWA_Hyundai_Tier 1_SpMkt_West</t>
  </si>
  <si>
    <t>GDA4</t>
  </si>
  <si>
    <t>If Beale Street Could Talk</t>
  </si>
  <si>
    <t>Kona</t>
  </si>
  <si>
    <t>Optima Hybrid</t>
  </si>
  <si>
    <t>BFS</t>
  </si>
  <si>
    <t>IWA_Hyundai_Tier 1_CPO</t>
  </si>
  <si>
    <t>GDA5</t>
  </si>
  <si>
    <t>Legally Blonde 3</t>
  </si>
  <si>
    <t>Multi-Brand</t>
  </si>
  <si>
    <t>Optima Plugin</t>
  </si>
  <si>
    <t>BTC</t>
  </si>
  <si>
    <t>HMA</t>
  </si>
  <si>
    <t>Miracle Season</t>
  </si>
  <si>
    <t>Sales Event</t>
  </si>
  <si>
    <t>Rio</t>
  </si>
  <si>
    <t>OTC</t>
  </si>
  <si>
    <t>HMA1</t>
  </si>
  <si>
    <t>Missing Link</t>
  </si>
  <si>
    <t>Santa Fe Family</t>
  </si>
  <si>
    <t>Rio 5-Door</t>
  </si>
  <si>
    <t>OVN</t>
  </si>
  <si>
    <t>HMAC</t>
  </si>
  <si>
    <t>Missing Link Awards</t>
  </si>
  <si>
    <t>Santa Fe Long Wheel</t>
  </si>
  <si>
    <t>Sales Event </t>
  </si>
  <si>
    <t>PBR</t>
  </si>
  <si>
    <t>HMA2</t>
  </si>
  <si>
    <t>Operation Finale</t>
  </si>
  <si>
    <t>Santa Fe Sport</t>
  </si>
  <si>
    <t>Sedona</t>
  </si>
  <si>
    <t>SGU</t>
  </si>
  <si>
    <t>HMA4</t>
  </si>
  <si>
    <t>PROFESSOR MARSTON</t>
  </si>
  <si>
    <t>Sonata</t>
  </si>
  <si>
    <t>Sorento</t>
  </si>
  <si>
    <t>SCH</t>
  </si>
  <si>
    <t>HMA3</t>
  </si>
  <si>
    <t>Respect</t>
  </si>
  <si>
    <t>Sonata Hybrid</t>
  </si>
  <si>
    <t>Soul</t>
  </si>
  <si>
    <t>TUP</t>
  </si>
  <si>
    <t>HMAS</t>
  </si>
  <si>
    <t>Sorry to Bother You</t>
  </si>
  <si>
    <t>Sonata Plugin</t>
  </si>
  <si>
    <t>Soul EV</t>
  </si>
  <si>
    <t>BSC</t>
  </si>
  <si>
    <t>HMS1</t>
  </si>
  <si>
    <t>The Hustle</t>
  </si>
  <si>
    <t xml:space="preserve">Special Vehicle Edition </t>
  </si>
  <si>
    <t>COH</t>
  </si>
  <si>
    <t>HMS2</t>
  </si>
  <si>
    <t>The Sisters Brothers</t>
  </si>
  <si>
    <t>Sportage</t>
  </si>
  <si>
    <t>DRT</t>
  </si>
  <si>
    <t>HMS4</t>
  </si>
  <si>
    <t>Valley Girl</t>
  </si>
  <si>
    <t>Tucson</t>
  </si>
  <si>
    <t>Stinger</t>
  </si>
  <si>
    <t>GMT</t>
  </si>
  <si>
    <t>HMS3</t>
  </si>
  <si>
    <t>Vice</t>
  </si>
  <si>
    <t>Veloster</t>
  </si>
  <si>
    <t>Telluride</t>
  </si>
  <si>
    <t>CDZ</t>
  </si>
  <si>
    <t>HMS5</t>
  </si>
  <si>
    <t>Where'd You Go, Bernadette?</t>
  </si>
  <si>
    <t>Chuck E. Cheese's_Branding</t>
  </si>
  <si>
    <t>BRA</t>
  </si>
  <si>
    <t>HMA5</t>
  </si>
  <si>
    <t>CIN</t>
  </si>
  <si>
    <t>HDA</t>
  </si>
  <si>
    <t>CPS</t>
  </si>
  <si>
    <t>HDA1</t>
  </si>
  <si>
    <t>CR2</t>
  </si>
  <si>
    <t>HDA2</t>
  </si>
  <si>
    <t>DWS</t>
  </si>
  <si>
    <t>HDA4</t>
  </si>
  <si>
    <t>DST</t>
  </si>
  <si>
    <t>HDA3</t>
  </si>
  <si>
    <t>DET</t>
  </si>
  <si>
    <t>HDA5</t>
  </si>
  <si>
    <t>DDS</t>
  </si>
  <si>
    <t>HDA6</t>
  </si>
  <si>
    <t>DOS</t>
  </si>
  <si>
    <t>MAT</t>
  </si>
  <si>
    <t>HDA7</t>
  </si>
  <si>
    <t>DOSM</t>
  </si>
  <si>
    <t>MTN</t>
  </si>
  <si>
    <t>KMA</t>
  </si>
  <si>
    <t>ELA</t>
  </si>
  <si>
    <t>KMA1</t>
  </si>
  <si>
    <t>EGT</t>
  </si>
  <si>
    <t>KMAC</t>
  </si>
  <si>
    <t>Enoy Heineken Responsibly</t>
  </si>
  <si>
    <t>HER</t>
  </si>
  <si>
    <t>KMA2</t>
  </si>
  <si>
    <t>FMF</t>
  </si>
  <si>
    <t>KMA3</t>
  </si>
  <si>
    <t>FOR</t>
  </si>
  <si>
    <t>KMA4</t>
  </si>
  <si>
    <t>FO5</t>
  </si>
  <si>
    <t>SWE</t>
  </si>
  <si>
    <t>KMA5</t>
  </si>
  <si>
    <t>KDA</t>
  </si>
  <si>
    <t>KDA1</t>
  </si>
  <si>
    <t>80S</t>
  </si>
  <si>
    <t>KDA2</t>
  </si>
  <si>
    <t>KDA3</t>
  </si>
  <si>
    <t>GEN</t>
  </si>
  <si>
    <t>KDA4</t>
  </si>
  <si>
    <t>GRUM</t>
  </si>
  <si>
    <t>KDA5</t>
  </si>
  <si>
    <t>HVY</t>
  </si>
  <si>
    <t>ANNA</t>
  </si>
  <si>
    <t>Anna</t>
  </si>
  <si>
    <t>HKN</t>
  </si>
  <si>
    <t>BREV</t>
  </si>
  <si>
    <t>HKNZ</t>
  </si>
  <si>
    <t>CDIG</t>
  </si>
  <si>
    <t>HKNL</t>
  </si>
  <si>
    <t>HSB</t>
  </si>
  <si>
    <t>HSC</t>
  </si>
  <si>
    <t>HSH</t>
  </si>
  <si>
    <t>ONE</t>
  </si>
  <si>
    <t>HSS</t>
  </si>
  <si>
    <t>OUTF</t>
  </si>
  <si>
    <t>HYU</t>
  </si>
  <si>
    <t>SKYR</t>
  </si>
  <si>
    <t>WHLS</t>
  </si>
  <si>
    <t>INF</t>
  </si>
  <si>
    <t>INQ</t>
  </si>
  <si>
    <t>EV</t>
  </si>
  <si>
    <t>PEV</t>
  </si>
  <si>
    <t>KHX</t>
  </si>
  <si>
    <t>KIA</t>
  </si>
  <si>
    <t>KON</t>
  </si>
  <si>
    <t>SPK</t>
  </si>
  <si>
    <t>LB3</t>
  </si>
  <si>
    <t>VBL</t>
  </si>
  <si>
    <t>SNP</t>
  </si>
  <si>
    <t>MSL</t>
  </si>
  <si>
    <t>MLA</t>
  </si>
  <si>
    <t>MLT</t>
  </si>
  <si>
    <t>NEP</t>
  </si>
  <si>
    <t>NRO</t>
  </si>
  <si>
    <t>FND</t>
  </si>
  <si>
    <t>PAR</t>
  </si>
  <si>
    <t>VLN</t>
  </si>
  <si>
    <t>OFI</t>
  </si>
  <si>
    <t>OPT</t>
  </si>
  <si>
    <t>OPH</t>
  </si>
  <si>
    <t>OPI</t>
  </si>
  <si>
    <t>OUTF_General</t>
  </si>
  <si>
    <t>POMS</t>
  </si>
  <si>
    <t>MAR</t>
  </si>
  <si>
    <t>Rao's Homemade</t>
  </si>
  <si>
    <t>RAO</t>
  </si>
  <si>
    <t>RED</t>
  </si>
  <si>
    <t>RSP</t>
  </si>
  <si>
    <t>ROD</t>
  </si>
  <si>
    <t>RIO</t>
  </si>
  <si>
    <t>RI5</t>
  </si>
  <si>
    <t>SLE</t>
  </si>
  <si>
    <t>SVE</t>
  </si>
  <si>
    <t>SFF</t>
  </si>
  <si>
    <t>SFL</t>
  </si>
  <si>
    <t>SFS</t>
  </si>
  <si>
    <t>SED</t>
  </si>
  <si>
    <t>SON</t>
  </si>
  <si>
    <t>HYB</t>
  </si>
  <si>
    <t>SPI</t>
  </si>
  <si>
    <t>SOR</t>
  </si>
  <si>
    <t>STB</t>
  </si>
  <si>
    <t>SOL</t>
  </si>
  <si>
    <t>SEV</t>
  </si>
  <si>
    <t>SPO</t>
  </si>
  <si>
    <t>SPT</t>
  </si>
  <si>
    <t>STI</t>
  </si>
  <si>
    <t>SBO</t>
  </si>
  <si>
    <t>TEC</t>
  </si>
  <si>
    <t>TECT</t>
  </si>
  <si>
    <t>TEL</t>
  </si>
  <si>
    <t>HUS</t>
  </si>
  <si>
    <t>SBR</t>
  </si>
  <si>
    <t>TUC</t>
  </si>
  <si>
    <t>VGR</t>
  </si>
  <si>
    <t>FS</t>
  </si>
  <si>
    <t>DCH</t>
  </si>
  <si>
    <t>WYG</t>
  </si>
  <si>
    <t>SpotMedia</t>
  </si>
  <si>
    <t>SpotDptMenu</t>
  </si>
  <si>
    <t>FlightType</t>
  </si>
  <si>
    <t>DOW</t>
  </si>
  <si>
    <t>Ethnicity</t>
  </si>
  <si>
    <t>Start Date</t>
  </si>
  <si>
    <t>End Date</t>
  </si>
  <si>
    <t>TV</t>
  </si>
  <si>
    <t xml:space="preserve">Daily </t>
  </si>
  <si>
    <t>Mon</t>
  </si>
  <si>
    <t>Gen Market</t>
  </si>
  <si>
    <t>Q118</t>
  </si>
  <si>
    <t>Radio</t>
  </si>
  <si>
    <t>Weekly</t>
  </si>
  <si>
    <t>Tues</t>
  </si>
  <si>
    <t>AA</t>
  </si>
  <si>
    <t>Q218</t>
  </si>
  <si>
    <t>Network (Radio)</t>
  </si>
  <si>
    <t>Wed</t>
  </si>
  <si>
    <t>Hispanic</t>
  </si>
  <si>
    <t>Q318</t>
  </si>
  <si>
    <t>TV &amp; Radio</t>
  </si>
  <si>
    <t>Thurs</t>
  </si>
  <si>
    <t>Q418</t>
  </si>
  <si>
    <t>Fri</t>
  </si>
  <si>
    <t>Sat</t>
  </si>
  <si>
    <t>key in date</t>
  </si>
  <si>
    <t>Sun</t>
  </si>
  <si>
    <t>Q119</t>
  </si>
  <si>
    <t>Q219</t>
  </si>
  <si>
    <t>Q319</t>
  </si>
  <si>
    <t>Q419</t>
  </si>
  <si>
    <t>Q120</t>
  </si>
  <si>
    <t>Q220</t>
  </si>
  <si>
    <t>Q320</t>
  </si>
  <si>
    <t>Q420</t>
  </si>
  <si>
    <t>Print Media Type</t>
  </si>
  <si>
    <t>Print Media Code</t>
  </si>
  <si>
    <t>Newspaper</t>
  </si>
  <si>
    <t>Consumer Magazine</t>
  </si>
  <si>
    <t>Trade Magazine</t>
  </si>
  <si>
    <t>Supplement</t>
  </si>
  <si>
    <t>OOH</t>
  </si>
  <si>
    <t>Transit</t>
  </si>
  <si>
    <t>Non-Media Charges</t>
  </si>
  <si>
    <t>BrdcstYr</t>
  </si>
  <si>
    <t>Is Hispanic?</t>
  </si>
  <si>
    <t>Net Rating Type</t>
  </si>
  <si>
    <t>Network2017</t>
  </si>
  <si>
    <t>2017/18</t>
  </si>
  <si>
    <t>No</t>
  </si>
  <si>
    <t>N - Live</t>
  </si>
  <si>
    <t>Broadcast (Monday)</t>
  </si>
  <si>
    <t>Network2018</t>
  </si>
  <si>
    <t>Yes</t>
  </si>
  <si>
    <t>3 - Live +3</t>
  </si>
  <si>
    <t>Calendar (Tuesday)</t>
  </si>
  <si>
    <t>Network2019</t>
  </si>
  <si>
    <t>7 - Live +7</t>
  </si>
  <si>
    <t>Calendar (Wednesday)</t>
  </si>
  <si>
    <t>Network2020</t>
  </si>
  <si>
    <t>S - Live + Same</t>
  </si>
  <si>
    <t>Calendar (Thursday)</t>
  </si>
  <si>
    <t>2018/19</t>
  </si>
  <si>
    <t>H - Hispanic</t>
  </si>
  <si>
    <t>Calendar (Friday)</t>
  </si>
  <si>
    <t>Q - African American</t>
  </si>
  <si>
    <t>Calendar (Saturday)</t>
  </si>
  <si>
    <t>Calendar (Sunday)</t>
  </si>
  <si>
    <t>2019/20</t>
  </si>
  <si>
    <t>Demos</t>
  </si>
  <si>
    <t>HH</t>
  </si>
  <si>
    <t>AD1224</t>
  </si>
  <si>
    <t>AD1234</t>
  </si>
  <si>
    <t>AD18+</t>
  </si>
  <si>
    <t>AD1824</t>
  </si>
  <si>
    <t>AD1834</t>
  </si>
  <si>
    <t>AD1849</t>
  </si>
  <si>
    <t>AD21+</t>
  </si>
  <si>
    <t>AD2149</t>
  </si>
  <si>
    <t>AD25+</t>
  </si>
  <si>
    <t>AD2534</t>
  </si>
  <si>
    <t>AD2554</t>
  </si>
  <si>
    <t>AD35+</t>
  </si>
  <si>
    <t>AD3554</t>
  </si>
  <si>
    <t>AD3564</t>
  </si>
  <si>
    <t>AD50+</t>
  </si>
  <si>
    <t>AD5564</t>
  </si>
  <si>
    <t>AD65+</t>
  </si>
  <si>
    <t>KD611</t>
  </si>
  <si>
    <t>MN1834</t>
  </si>
  <si>
    <t>MN1849</t>
  </si>
  <si>
    <t>MN21+</t>
  </si>
  <si>
    <t>MN2134</t>
  </si>
  <si>
    <t>MN2149</t>
  </si>
  <si>
    <t>MN2154</t>
  </si>
  <si>
    <t>MN2534</t>
  </si>
  <si>
    <t>MN2554</t>
  </si>
  <si>
    <t>MN3554</t>
  </si>
  <si>
    <t>MN3564</t>
  </si>
  <si>
    <t>P6+</t>
  </si>
  <si>
    <t>P12+</t>
  </si>
  <si>
    <t>TN1217</t>
  </si>
  <si>
    <t>WM1234</t>
  </si>
  <si>
    <t>WM1824</t>
  </si>
  <si>
    <t>WM1834</t>
  </si>
  <si>
    <t>WM1849</t>
  </si>
  <si>
    <t>WM21+</t>
  </si>
  <si>
    <t>WM2149</t>
  </si>
  <si>
    <t>WM2534</t>
  </si>
  <si>
    <t>WM2554</t>
  </si>
  <si>
    <t>WM3054</t>
  </si>
  <si>
    <t>WM3554</t>
  </si>
  <si>
    <t>WM3564</t>
  </si>
  <si>
    <t>Print &amp; OOH Estimate Request Form</t>
  </si>
  <si>
    <t>Instructions &amp; Tips - 
-Tooltips will appear when you select a cell, providing more context about the values expect there and if they are required fields or not.
-A single form can be used to request estimates for mutliple client codes and/or product codes for the same Brand.  Please to not include multiple Brands (i.e. Hyundai and Genesis) on a single form.  
-You DO need to include values for all required fields for each estimate request, but can leverage the copy/paste feature as needed.  
-If the request is expected to apply to multiple quarters, we will attempt to have the estimates numbered sequentially whenever possible.
-For Kia only, a PO must be supplied at the time of request.  If a PO is not available, please enter 'PO UNAVAILABLE'.  Additionally for Kia estimates a Budget Activity categorization must be included.  The estimate WILL NOT be opened without this field completed.</t>
  </si>
  <si>
    <t>Media
Type Code</t>
  </si>
  <si>
    <t>Seltos</t>
  </si>
  <si>
    <t>SEL</t>
  </si>
  <si>
    <t>Dos Equis Ambar</t>
  </si>
  <si>
    <t>AMB</t>
  </si>
  <si>
    <t>Bask</t>
  </si>
  <si>
    <t>Aguavera</t>
  </si>
  <si>
    <t>Comb+Hive</t>
  </si>
  <si>
    <t>Canijilla</t>
  </si>
  <si>
    <t>Merchants</t>
  </si>
  <si>
    <t>AGV</t>
  </si>
  <si>
    <t>BSK</t>
  </si>
  <si>
    <t>CAH</t>
  </si>
  <si>
    <t>CNJ</t>
  </si>
  <si>
    <t>MER</t>
  </si>
  <si>
    <t>Genova</t>
  </si>
  <si>
    <t>Wild Catch</t>
  </si>
  <si>
    <t>GVA</t>
  </si>
  <si>
    <t>WIC</t>
  </si>
  <si>
    <t>Breville_Breville Brand</t>
  </si>
  <si>
    <t>Addams Family 2</t>
  </si>
  <si>
    <t xml:space="preserve">DOG  </t>
  </si>
  <si>
    <t>Cash Truck</t>
  </si>
  <si>
    <t>Dark Harvest</t>
  </si>
  <si>
    <t>Tomb Raider</t>
  </si>
  <si>
    <t>United Russo Bros (Willows)</t>
  </si>
  <si>
    <t>AF2</t>
  </si>
  <si>
    <t>CAT</t>
  </si>
  <si>
    <t>DOG</t>
  </si>
  <si>
    <t>DHV</t>
  </si>
  <si>
    <t>Tomb Radier</t>
  </si>
  <si>
    <t>TRD</t>
  </si>
  <si>
    <t>URB</t>
  </si>
  <si>
    <t>Samaritan</t>
  </si>
  <si>
    <t>SAM</t>
  </si>
  <si>
    <t>Thrivent</t>
  </si>
  <si>
    <t>Thrivent Financial</t>
  </si>
  <si>
    <t>THR</t>
  </si>
  <si>
    <t>Brand Awareness</t>
  </si>
  <si>
    <t>Community</t>
  </si>
  <si>
    <t>Financial Advice</t>
  </si>
  <si>
    <t>Insurance</t>
  </si>
  <si>
    <t>Investments</t>
  </si>
  <si>
    <t>Lead Generation</t>
  </si>
  <si>
    <t>Launch Media</t>
  </si>
  <si>
    <t>Retirement</t>
  </si>
  <si>
    <t>Testing</t>
  </si>
  <si>
    <t>COM</t>
  </si>
  <si>
    <t>FNA</t>
  </si>
  <si>
    <t>INS</t>
  </si>
  <si>
    <t>INV</t>
  </si>
  <si>
    <t>LDG</t>
  </si>
  <si>
    <t>LMD</t>
  </si>
  <si>
    <t>RET</t>
  </si>
  <si>
    <t>TST</t>
  </si>
  <si>
    <t>Template Updated 5/21/2020</t>
  </si>
  <si>
    <t>Bill &amp; Ted Face the Music</t>
  </si>
  <si>
    <t>B&amp;T</t>
  </si>
  <si>
    <t>Digital</t>
  </si>
  <si>
    <t>Lakeside Bank</t>
  </si>
  <si>
    <t>LSB</t>
  </si>
  <si>
    <t>Lakeside</t>
  </si>
  <si>
    <t>Variable Annuities</t>
  </si>
  <si>
    <t>VAN</t>
  </si>
  <si>
    <t>Q121</t>
  </si>
  <si>
    <t>Q221</t>
  </si>
  <si>
    <t>Q321</t>
  </si>
  <si>
    <t>Q421</t>
  </si>
  <si>
    <t>2020/21</t>
  </si>
  <si>
    <t>Dos Equis Lime &amp; Salt</t>
  </si>
  <si>
    <t>DLS</t>
  </si>
  <si>
    <t>NBA Champ</t>
  </si>
  <si>
    <t>NBA</t>
  </si>
  <si>
    <t>PO Unavailable</t>
  </si>
  <si>
    <t>Spot TV</t>
  </si>
  <si>
    <t>RADIO</t>
  </si>
  <si>
    <t>Rndm Chmp Game</t>
  </si>
  <si>
    <t>Spot Radio</t>
  </si>
  <si>
    <t>Prime Scatter</t>
  </si>
  <si>
    <t>NETWORK PRIME</t>
  </si>
  <si>
    <t>Sports</t>
  </si>
  <si>
    <t>NETWORK SPORTS</t>
  </si>
  <si>
    <t>AUTO SHOW</t>
  </si>
  <si>
    <t>PRINT</t>
  </si>
  <si>
    <t>Cable</t>
  </si>
  <si>
    <t>NETWORK CABLE</t>
  </si>
  <si>
    <t>USA Today</t>
  </si>
  <si>
    <t>PO UNAVIALBLE</t>
  </si>
  <si>
    <t>Network Radio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</si>
</sst>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name val="Arial"/>
      <family val="2"/>
    </font>
    <font>
      <b/>
      <sz val="11"/>
      <color theme="0"/>
      <name val="Calibri"/>
      <family val="2"/>
      <scheme val="minor"/>
    </font>
    <font>
      <u/>
      <sz val="11"/>
      <color theme="10"/>
      <name val="Calibri"/>
      <family val="2"/>
      <scheme val="minor"/>
    </font>
    <font>
      <b/>
      <sz val="26"/>
      <color theme="1"/>
      <name val="Calibri"/>
      <family val="2"/>
      <scheme val="minor"/>
    </font>
    <font>
      <i/>
      <sz val="11"/>
      <name val="Calibri"/>
      <family val="2"/>
      <scheme val="minor"/>
    </font>
    <font>
      <sz val="11"/>
      <color theme="0"/>
      <name val="Calibri"/>
      <family val="2"/>
      <scheme val="minor"/>
    </font>
    <font>
      <sz val="11"/>
      <name val="Calibri"/>
      <family val="2"/>
      <scheme val="minor"/>
    </font>
    <font>
      <sz val="10"/>
      <color theme="0"/>
      <name val="Arial"/>
      <family val="2"/>
    </font>
    <font>
      <b/>
      <sz val="10"/>
      <color theme="0"/>
      <name val="Arial"/>
      <family val="2"/>
    </font>
    <font>
      <b/>
      <sz val="10"/>
      <color theme="0"/>
      <name val="Arial"/>
    </font>
    <font>
      <sz val="10"/>
      <name val="Arial"/>
    </font>
  </fonts>
  <fills count="6">
    <fill>
      <patternFill patternType="none"/>
    </fill>
    <fill>
      <patternFill patternType="gray125"/>
    </fill>
    <fill>
      <patternFill patternType="solid">
        <fgColor theme="1"/>
        <bgColor theme="1"/>
      </patternFill>
    </fill>
    <fill>
      <patternFill patternType="solid">
        <fgColor rgb="FFFF0000"/>
        <bgColor theme="1"/>
      </patternFill>
    </fill>
    <fill>
      <patternFill patternType="solid">
        <fgColor rgb="FFFF0000"/>
        <bgColor indexed="64"/>
      </patternFill>
    </fill>
    <fill>
      <patternFill patternType="solid">
        <fgColor theme="9"/>
        <bgColor theme="9"/>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thin">
        <color theme="9"/>
      </left>
      <right style="thin">
        <color theme="9"/>
      </right>
      <top style="thin">
        <color theme="9"/>
      </top>
      <bottom/>
      <diagonal/>
    </border>
    <border>
      <left style="thin">
        <color theme="9"/>
      </left>
      <right style="thin">
        <color theme="9"/>
      </right>
      <top style="thin">
        <color theme="9"/>
      </top>
      <bottom style="thin">
        <color theme="9"/>
      </bottom>
      <diagonal/>
    </border>
    <border>
      <left style="thin">
        <color indexed="64"/>
      </left>
      <right style="thin">
        <color indexed="64"/>
      </right>
      <top/>
      <bottom/>
      <diagonal/>
    </border>
    <border>
      <left/>
      <right style="thin">
        <color theme="1"/>
      </right>
      <top/>
      <bottom/>
      <diagonal/>
    </border>
    <border>
      <left style="thin">
        <color indexed="64"/>
      </left>
      <right/>
      <top style="thin">
        <color indexed="64"/>
      </top>
      <bottom/>
      <diagonal/>
    </border>
  </borders>
  <cellStyleXfs count="4">
    <xf numFmtId="0" fontId="0" fillId="0" borderId="0"/>
    <xf numFmtId="0" fontId="4" fillId="0" borderId="0" applyNumberFormat="0" applyFill="0" applyBorder="0" applyAlignment="0" applyProtection="0"/>
    <xf numFmtId="0" fontId="2" fillId="0" borderId="0"/>
    <xf numFmtId="0" fontId="2" fillId="0" borderId="0"/>
  </cellStyleXfs>
  <cellXfs count="87">
    <xf numFmtId="0" fontId="0" fillId="0" borderId="0" xfId="0"/>
    <xf numFmtId="0" fontId="2"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0" fillId="0" borderId="1" xfId="0" applyBorder="1"/>
    <xf numFmtId="0" fontId="2" fillId="0" borderId="1" xfId="0" applyFont="1" applyBorder="1" applyAlignment="1">
      <alignment horizontal="left"/>
    </xf>
    <xf numFmtId="0" fontId="3" fillId="2" borderId="2" xfId="0" applyFont="1" applyFill="1" applyBorder="1"/>
    <xf numFmtId="0" fontId="2" fillId="0" borderId="2" xfId="0" applyFont="1" applyBorder="1" applyAlignment="1">
      <alignment horizontal="left"/>
    </xf>
    <xf numFmtId="0" fontId="0" fillId="0" borderId="2" xfId="0" applyBorder="1" applyAlignment="1">
      <alignment horizontal="left"/>
    </xf>
    <xf numFmtId="0" fontId="0" fillId="0" borderId="7" xfId="0" applyBorder="1"/>
    <xf numFmtId="0" fontId="3" fillId="2" borderId="8" xfId="0" applyFont="1" applyFill="1" applyBorder="1"/>
    <xf numFmtId="0" fontId="2" fillId="0" borderId="8" xfId="0" applyFont="1" applyBorder="1" applyAlignment="1">
      <alignment horizontal="left"/>
    </xf>
    <xf numFmtId="0" fontId="2" fillId="0" borderId="9" xfId="0" applyFont="1" applyBorder="1" applyAlignment="1">
      <alignment horizontal="left"/>
    </xf>
    <xf numFmtId="0" fontId="0" fillId="0" borderId="10" xfId="0" applyBorder="1"/>
    <xf numFmtId="0" fontId="2" fillId="0" borderId="10" xfId="0" applyFont="1" applyBorder="1" applyAlignment="1">
      <alignment horizontal="left"/>
    </xf>
    <xf numFmtId="0" fontId="0" fillId="0" borderId="0" xfId="0" applyProtection="1">
      <protection locked="0"/>
    </xf>
    <xf numFmtId="0" fontId="0" fillId="0" borderId="6" xfId="0" applyBorder="1" applyProtection="1">
      <protection locked="0"/>
    </xf>
    <xf numFmtId="0" fontId="0" fillId="0" borderId="7" xfId="0" applyBorder="1" applyProtection="1">
      <protection locked="0"/>
    </xf>
    <xf numFmtId="14" fontId="0" fillId="0" borderId="7" xfId="0" applyNumberFormat="1" applyBorder="1" applyProtection="1">
      <protection locked="0"/>
    </xf>
    <xf numFmtId="0" fontId="2" fillId="0" borderId="12" xfId="0" applyFont="1" applyBorder="1" applyAlignment="1">
      <alignment horizontal="left"/>
    </xf>
    <xf numFmtId="0" fontId="8" fillId="0" borderId="0" xfId="0" applyFont="1" applyAlignment="1">
      <alignment horizontal="left"/>
    </xf>
    <xf numFmtId="0" fontId="9" fillId="0" borderId="13" xfId="0" applyFont="1" applyBorder="1" applyAlignment="1">
      <alignment horizontal="left"/>
    </xf>
    <xf numFmtId="0" fontId="7" fillId="0" borderId="0" xfId="0" applyFont="1"/>
    <xf numFmtId="0" fontId="9" fillId="0" borderId="0" xfId="0" applyFont="1" applyAlignment="1">
      <alignment horizontal="left"/>
    </xf>
    <xf numFmtId="0" fontId="1" fillId="0" borderId="0" xfId="0" applyFont="1" applyAlignment="1">
      <alignment vertical="center"/>
    </xf>
    <xf numFmtId="0" fontId="7" fillId="4" borderId="15" xfId="0" applyFont="1" applyFill="1" applyBorder="1" applyProtection="1">
      <protection locked="0"/>
    </xf>
    <xf numFmtId="0" fontId="7" fillId="4" borderId="16" xfId="0" applyFont="1" applyFill="1" applyBorder="1" applyProtection="1">
      <protection locked="0"/>
    </xf>
    <xf numFmtId="0" fontId="1" fillId="0" borderId="0" xfId="0" applyFont="1" applyAlignment="1" applyProtection="1">
      <alignment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wrapText="1"/>
      <protection locked="0"/>
    </xf>
    <xf numFmtId="0" fontId="3" fillId="2" borderId="5" xfId="0" applyFont="1" applyFill="1" applyBorder="1" applyAlignment="1" applyProtection="1">
      <alignment vertical="center"/>
      <protection locked="0"/>
    </xf>
    <xf numFmtId="0" fontId="3" fillId="3" borderId="14" xfId="0" applyFont="1" applyFill="1" applyBorder="1" applyAlignment="1" applyProtection="1">
      <alignment vertical="center"/>
      <protection locked="0"/>
    </xf>
    <xf numFmtId="0" fontId="3" fillId="2" borderId="1" xfId="0" applyFont="1" applyFill="1" applyBorder="1"/>
    <xf numFmtId="0" fontId="0" fillId="0" borderId="1" xfId="0" applyBorder="1" applyAlignment="1">
      <alignment horizontal="left"/>
    </xf>
    <xf numFmtId="0" fontId="0" fillId="0" borderId="17" xfId="0" applyBorder="1"/>
    <xf numFmtId="0" fontId="0" fillId="0" borderId="17" xfId="0" applyBorder="1" applyAlignment="1">
      <alignment horizontal="left"/>
    </xf>
    <xf numFmtId="0" fontId="0" fillId="0" borderId="18" xfId="0" applyBorder="1" applyAlignment="1">
      <alignment horizontal="left"/>
    </xf>
    <xf numFmtId="0" fontId="0" fillId="0" borderId="18" xfId="0" applyBorder="1"/>
    <xf numFmtId="0" fontId="10" fillId="5" borderId="1" xfId="0" applyFont="1" applyFill="1" applyBorder="1" applyAlignment="1">
      <alignment horizontal="left"/>
    </xf>
    <xf numFmtId="0" fontId="10" fillId="5" borderId="0" xfId="0" applyFont="1" applyFill="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0" fillId="0" borderId="1" xfId="0" applyFont="1" applyBorder="1"/>
    <xf numFmtId="0" fontId="0" fillId="0" borderId="1" xfId="0" applyFont="1" applyFill="1" applyBorder="1"/>
    <xf numFmtId="0" fontId="3" fillId="2" borderId="0" xfId="0" applyFont="1" applyFill="1" applyBorder="1" applyAlignment="1" applyProtection="1">
      <alignment vertical="center"/>
      <protection locked="0"/>
    </xf>
    <xf numFmtId="0" fontId="0" fillId="0" borderId="5" xfId="0" applyBorder="1" applyProtection="1">
      <protection locked="0"/>
    </xf>
    <xf numFmtId="0" fontId="0" fillId="0" borderId="17" xfId="0" applyFont="1" applyBorder="1"/>
    <xf numFmtId="0" fontId="0" fillId="0" borderId="0" xfId="0" applyFill="1" applyAlignment="1">
      <alignment horizontal="left"/>
    </xf>
    <xf numFmtId="0" fontId="2" fillId="0" borderId="1" xfId="0" applyFont="1" applyFill="1" applyBorder="1" applyAlignment="1">
      <alignment horizontal="left"/>
    </xf>
    <xf numFmtId="0" fontId="2" fillId="0" borderId="12" xfId="0" applyFont="1" applyFill="1" applyBorder="1" applyAlignment="1">
      <alignment horizontal="left"/>
    </xf>
    <xf numFmtId="0" fontId="2" fillId="0" borderId="10" xfId="0" applyFont="1" applyFill="1" applyBorder="1" applyAlignment="1">
      <alignment horizontal="left"/>
    </xf>
    <xf numFmtId="0" fontId="2" fillId="0" borderId="21" xfId="0" applyFont="1" applyFill="1" applyBorder="1" applyAlignment="1">
      <alignment horizontal="left"/>
    </xf>
    <xf numFmtId="0" fontId="9" fillId="0" borderId="0" xfId="0" applyFont="1" applyBorder="1" applyAlignment="1">
      <alignment horizontal="left"/>
    </xf>
    <xf numFmtId="0" fontId="0" fillId="0" borderId="2" xfId="0" applyFill="1" applyBorder="1" applyAlignment="1">
      <alignment horizontal="left"/>
    </xf>
    <xf numFmtId="0" fontId="8" fillId="0" borderId="2" xfId="0" applyFont="1" applyFill="1" applyBorder="1" applyAlignment="1">
      <alignment horizontal="left"/>
    </xf>
    <xf numFmtId="0" fontId="0" fillId="0" borderId="18" xfId="0" applyFill="1" applyBorder="1" applyAlignment="1">
      <alignment horizontal="left"/>
    </xf>
    <xf numFmtId="0" fontId="0" fillId="0" borderId="17" xfId="0" applyFill="1" applyBorder="1" applyAlignment="1">
      <alignment horizontal="left"/>
    </xf>
    <xf numFmtId="0" fontId="8" fillId="0" borderId="0" xfId="0" applyFont="1" applyFill="1" applyAlignment="1">
      <alignment horizontal="left"/>
    </xf>
    <xf numFmtId="0" fontId="2" fillId="0" borderId="19" xfId="0" applyFont="1" applyFill="1" applyBorder="1" applyAlignment="1">
      <alignment horizontal="left"/>
    </xf>
    <xf numFmtId="0" fontId="2" fillId="0" borderId="8" xfId="0" applyFont="1" applyFill="1" applyBorder="1" applyAlignment="1">
      <alignment horizontal="left"/>
    </xf>
    <xf numFmtId="0" fontId="2" fillId="0" borderId="2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0" borderId="3" xfId="0" applyFill="1" applyBorder="1" applyAlignment="1">
      <alignment horizontal="left"/>
    </xf>
    <xf numFmtId="0" fontId="8" fillId="0" borderId="0" xfId="0" applyFont="1" applyFill="1" applyBorder="1" applyAlignment="1">
      <alignment horizontal="left"/>
    </xf>
    <xf numFmtId="0" fontId="5" fillId="0" borderId="0" xfId="0" applyFont="1" applyAlignment="1">
      <alignment horizontal="center" vertical="center" wrapText="1"/>
    </xf>
    <xf numFmtId="0" fontId="6" fillId="0" borderId="0" xfId="0" applyFont="1" applyAlignment="1">
      <alignment horizontal="left" vertical="center" wrapText="1"/>
    </xf>
    <xf numFmtId="0" fontId="4" fillId="0" borderId="0" xfId="1" applyAlignment="1">
      <alignment horizontal="left" vertical="center" wrapText="1"/>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11" fillId="5" borderId="1" xfId="0" applyFont="1" applyFill="1" applyBorder="1" applyAlignment="1">
      <alignment horizontal="left"/>
    </xf>
    <xf numFmtId="0" fontId="12" fillId="0" borderId="1" xfId="0" applyFont="1" applyBorder="1" applyAlignment="1">
      <alignment horizontal="left"/>
    </xf>
    <xf numFmtId="0" fontId="2" fillId="0" borderId="0" xfId="0" applyFont="1" applyFill="1" applyAlignment="1">
      <alignment horizontal="left"/>
    </xf>
    <xf numFmtId="0" fontId="0" fillId="0" borderId="0" xfId="0" applyAlignment="1">
      <alignment horizontal="left"/>
    </xf>
    <xf numFmtId="0" fontId="12" fillId="0" borderId="1" xfId="0" applyFont="1" applyFill="1" applyBorder="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4" fillId="0" borderId="11" xfId="1" applyBorder="1" applyAlignment="1">
      <alignment horizontal="left" vertical="center" wrapText="1"/>
    </xf>
    <xf numFmtId="0" fontId="4" fillId="0" borderId="0" xfId="1" applyAlignment="1">
      <alignment horizontal="left" vertical="center" wrapText="1"/>
    </xf>
    <xf numFmtId="0" fontId="0" fillId="0" borderId="11" xfId="0" applyBorder="1" applyAlignment="1">
      <alignment horizontal="left"/>
    </xf>
    <xf numFmtId="0" fontId="0" fillId="0" borderId="0" xfId="0" applyAlignment="1">
      <alignment horizontal="left"/>
    </xf>
  </cellXfs>
  <cellStyles count="4">
    <cellStyle name="Hyperlink" xfId="1" builtinId="8"/>
    <cellStyle name="Normal" xfId="0" builtinId="0"/>
    <cellStyle name="Normal 2" xfId="2" xr:uid="{90942912-38E6-4054-8F09-80C1687F84E8}"/>
    <cellStyle name="Normal 3" xfId="3" xr:uid="{E56B996C-0CC9-4510-B6FB-7EC946552633}"/>
  </cellStyles>
  <dxfs count="171">
    <dxf>
      <fill>
        <patternFill patternType="none">
          <fgColor indexed="64"/>
          <bgColor indexed="65"/>
        </patternFill>
      </fill>
      <alignment horizontal="left" vertical="bottom" textRotation="0" wrapText="0" indent="0" justifyLastLine="0" shrinkToFit="0" readingOrder="0"/>
    </dxf>
    <dxf>
      <border outline="0">
        <top style="thin">
          <color indexed="64"/>
        </top>
      </border>
    </dxf>
    <dxf>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indexed="64"/>
        </top>
      </border>
    </dxf>
    <dxf>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indexed="64"/>
        </top>
      </border>
    </dxf>
    <dxf>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indexed="64"/>
        </top>
      </border>
    </dxf>
    <dxf>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indexed="64"/>
        </top>
      </border>
    </dxf>
    <dxf>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indexed="64"/>
        </top>
      </border>
    </dxf>
    <dxf>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Arial"/>
        <family val="2"/>
        <scheme val="none"/>
      </font>
      <alignment horizontal="left" vertical="bottom" textRotation="0" wrapText="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10"/>
        <color theme="0"/>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indexed="64"/>
        </top>
      </border>
    </dxf>
    <dxf>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right style="thin">
          <color theme="1"/>
        </right>
        <top style="thin">
          <color theme="1"/>
        </top>
        <bottom/>
        <vertical/>
        <horizontal/>
      </border>
    </dxf>
    <dxf>
      <border outline="0">
        <left style="thin">
          <color theme="1"/>
        </left>
        <right style="thin">
          <color indexed="64"/>
        </right>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style="thin">
          <color theme="1"/>
        </left>
        <right style="thin">
          <color theme="1"/>
        </right>
        <top style="thin">
          <color theme="1"/>
        </top>
        <bottom/>
        <vertical/>
        <horizontal/>
      </border>
    </dxf>
    <dxf>
      <border outline="0">
        <bottom style="thin">
          <color theme="1"/>
        </bottom>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rgb="FFFFFFFF"/>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rgb="FF000000"/>
          <bgColor rgb="FFFFFFFF"/>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0"/>
        <name val="Calibri"/>
        <family val="2"/>
        <scheme val="minor"/>
      </font>
      <fill>
        <patternFill>
          <bgColor rgb="FFFF0000"/>
        </patternFill>
      </fill>
      <border diagonalUp="0" diagonalDown="0">
        <left style="medium">
          <color indexed="64"/>
        </left>
        <right style="medium">
          <color indexed="64"/>
        </right>
        <top style="thin">
          <color theme="1"/>
        </top>
        <bottom style="thin">
          <color theme="1"/>
        </bottom>
        <vertical/>
      </border>
      <protection locked="0" hidden="0"/>
    </dxf>
    <dxf>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outline="0">
        <left/>
        <right/>
        <top style="thin">
          <color theme="1"/>
        </top>
        <bottom style="thin">
          <color theme="1"/>
        </bottom>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numFmt numFmtId="0" formatCode="Genera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1"/>
        </left>
        <right/>
        <top style="thin">
          <color theme="1"/>
        </top>
        <bottom style="thin">
          <color theme="1"/>
        </bottom>
        <vertical/>
        <horizontal/>
      </border>
      <protection locked="0" hidden="0"/>
    </dxf>
    <dxf>
      <protection locked="0" hidden="0"/>
    </dxf>
    <dxf>
      <border outline="0">
        <right style="thin">
          <color rgb="FF000000"/>
        </right>
      </border>
    </dxf>
    <dxf>
      <font>
        <b val="0"/>
        <i val="0"/>
        <strike val="0"/>
        <condense val="0"/>
        <extend val="0"/>
        <outline val="0"/>
        <shadow val="0"/>
        <u val="none"/>
        <vertAlign val="baseline"/>
        <sz val="11"/>
        <color rgb="FF000000"/>
        <name val="Calibri"/>
        <family val="2"/>
        <scheme val="none"/>
      </font>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general" vertical="center" textRotation="0" indent="0" justifyLastLine="0" shrinkToFit="0" readingOrder="0"/>
      <protection locked="0" hidden="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0"/>
        <name val="Calibri"/>
        <family val="2"/>
        <scheme val="minor"/>
      </font>
      <fill>
        <patternFill>
          <bgColor rgb="FFFF0000"/>
        </patternFill>
      </fill>
      <border diagonalUp="0" diagonalDown="0">
        <left style="medium">
          <color indexed="64"/>
        </left>
        <right style="medium">
          <color indexed="64"/>
        </right>
        <top style="thin">
          <color theme="1"/>
        </top>
        <bottom style="thin">
          <color theme="1"/>
        </bottom>
        <vertical/>
      </border>
      <protection locked="0" hidden="0"/>
    </dxf>
    <dxf>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numFmt numFmtId="0" formatCode="Genera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1"/>
        </left>
        <right/>
        <top style="thin">
          <color theme="1"/>
        </top>
        <bottom style="thin">
          <color theme="1"/>
        </bottom>
        <vertical/>
        <horizontal/>
      </border>
      <protection locked="0" hidden="0"/>
    </dxf>
    <dxf>
      <protection locked="0" hidden="0"/>
    </dxf>
    <dxf>
      <border outline="0">
        <right style="thin">
          <color rgb="FF000000"/>
        </right>
      </border>
    </dxf>
    <dxf>
      <font>
        <b val="0"/>
        <i val="0"/>
        <strike val="0"/>
        <condense val="0"/>
        <extend val="0"/>
        <outline val="0"/>
        <shadow val="0"/>
        <u val="none"/>
        <vertAlign val="baseline"/>
        <sz val="11"/>
        <color rgb="FF000000"/>
        <name val="Calibri"/>
        <family val="2"/>
        <scheme val="none"/>
      </font>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general" vertical="center" textRotation="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bgColor rgb="FFFF0000"/>
        </patternFill>
      </fill>
      <border diagonalUp="0" diagonalDown="0">
        <left style="medium">
          <color indexed="64"/>
        </left>
        <right style="medium">
          <color indexed="64"/>
        </right>
        <top style="thin">
          <color theme="1"/>
        </top>
        <bottom style="thin">
          <color theme="1"/>
        </bottom>
        <vertical/>
      </border>
      <protection locked="0" hidden="0"/>
    </dxf>
    <dxf>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outline="0">
        <left/>
        <right/>
        <top style="thin">
          <color theme="1"/>
        </top>
        <bottom style="thin">
          <color theme="1"/>
        </bottom>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numFmt numFmtId="19" formatCode="m/d/yyyy"/>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numFmt numFmtId="0" formatCode="General"/>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1"/>
        </left>
        <right/>
        <top style="thin">
          <color theme="1"/>
        </top>
        <bottom style="thin">
          <color theme="1"/>
        </bottom>
        <vertical/>
        <horizontal/>
      </border>
      <protection locked="0" hidden="0"/>
    </dxf>
    <dxf>
      <protection locked="0" hidden="0"/>
    </dxf>
    <dxf>
      <border outline="0">
        <right style="thin">
          <color theme="1"/>
        </right>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general" vertical="center" textRotation="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19051</xdr:rowOff>
    </xdr:from>
    <xdr:to>
      <xdr:col>1</xdr:col>
      <xdr:colOff>933450</xdr:colOff>
      <xdr:row>0</xdr:row>
      <xdr:rowOff>666488</xdr:rowOff>
    </xdr:to>
    <xdr:pic>
      <xdr:nvPicPr>
        <xdr:cNvPr id="3" name="Picture 2">
          <a:extLst>
            <a:ext uri="{FF2B5EF4-FFF2-40B4-BE49-F238E27FC236}">
              <a16:creationId xmlns:a16="http://schemas.microsoft.com/office/drawing/2014/main" id="{136F69E0-8483-436D-ABBA-B6CC272BAC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1"/>
          <a:ext cx="1590675" cy="6569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19051</xdr:rowOff>
    </xdr:from>
    <xdr:to>
      <xdr:col>1</xdr:col>
      <xdr:colOff>923925</xdr:colOff>
      <xdr:row>0</xdr:row>
      <xdr:rowOff>676013</xdr:rowOff>
    </xdr:to>
    <xdr:pic>
      <xdr:nvPicPr>
        <xdr:cNvPr id="2" name="Picture 1">
          <a:extLst>
            <a:ext uri="{FF2B5EF4-FFF2-40B4-BE49-F238E27FC236}">
              <a16:creationId xmlns:a16="http://schemas.microsoft.com/office/drawing/2014/main" id="{CB1AAC06-59EE-4378-9D30-FC37F0B583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1"/>
          <a:ext cx="1590675" cy="656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19051</xdr:rowOff>
    </xdr:from>
    <xdr:to>
      <xdr:col>1</xdr:col>
      <xdr:colOff>923925</xdr:colOff>
      <xdr:row>0</xdr:row>
      <xdr:rowOff>676013</xdr:rowOff>
    </xdr:to>
    <xdr:pic>
      <xdr:nvPicPr>
        <xdr:cNvPr id="2" name="Picture 1">
          <a:extLst>
            <a:ext uri="{FF2B5EF4-FFF2-40B4-BE49-F238E27FC236}">
              <a16:creationId xmlns:a16="http://schemas.microsoft.com/office/drawing/2014/main" id="{972F5C58-FAE0-4EDA-8317-9F756E7143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1"/>
          <a:ext cx="1590675" cy="6569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0C9EC55-B352-435F-BB37-A5418A848185}" name="Table13" displayName="Table13" ref="A5:Z52" totalsRowShown="0" headerRowDxfId="170" dataDxfId="169" tableBorderDxfId="168">
  <autoFilter ref="A5:Z52" xr:uid="{5901A17C-5BA8-4CC7-9928-84E080249DE9}"/>
  <tableColumns count="26">
    <tableColumn id="1" xr3:uid="{90552F88-36C2-4202-A987-11642C1B58B8}" name="Brand" dataDxfId="167"/>
    <tableColumn id="2" xr3:uid="{96B73084-A4BF-4303-91A4-7BB82DAEFBD0}" name="Client Name" dataDxfId="166"/>
    <tableColumn id="3" xr3:uid="{6440CFFE-313D-4669-AA4B-F5ABD37514CB}" name="Client_x000a_Code" dataDxfId="165">
      <calculatedColumnFormula>VLOOKUP(Table13[[#This Row],[Client Name]],Table20[[Client Lookup]:[ClientCodes]],2,FALSE)</calculatedColumnFormula>
    </tableColumn>
    <tableColumn id="4" xr3:uid="{B32AE264-4140-4EAD-94DB-604EECB9EE48}" name="Regional Code" dataDxfId="164">
      <calculatedColumnFormula>VLOOKUP(Table13[[#This Row],[Client
Code]],RegionalCode,2,FALSE)</calculatedColumnFormula>
    </tableColumn>
    <tableColumn id="24" xr3:uid="{342B3E60-6B80-41E4-AB83-D5B60FD06855}" name="Product_x000a_Key" dataDxfId="163">
      <calculatedColumnFormula>VLOOKUP(Table13[[#This Row],[Client
Code]],Table20[[ClientCodes]:[Product Key]],2,FALSE)</calculatedColumnFormula>
    </tableColumn>
    <tableColumn id="5" xr3:uid="{E6676271-6F2A-4988-954B-6711D90F1127}" name="Product Name" dataDxfId="162"/>
    <tableColumn id="6" xr3:uid="{F92FB335-207B-4D4E-9DCD-1E853A2003C0}" name="Product_x000a_Code" dataDxfId="161">
      <calculatedColumnFormula>VLOOKUP(Table13[[#This Row],[Product Name]],Table21[],2,FALSE)</calculatedColumnFormula>
    </tableColumn>
    <tableColumn id="7" xr3:uid="{3E879D91-B370-4A93-AC17-CF3C9BDA4856}" name="Media Type" dataDxfId="160"/>
    <tableColumn id="8" xr3:uid="{B78D804B-7709-4305-8F80-7BC5117B9C97}" name="Flight_x000a_Type" dataDxfId="159"/>
    <tableColumn id="9" xr3:uid="{AC350C1B-98EA-40E0-9829-7A3340EDBAC9}" name="First Day_x000a_of Week" dataDxfId="158"/>
    <tableColumn id="10" xr3:uid="{41750357-56CE-42BF-9300-54C3C1113228}" name="Period" dataDxfId="157"/>
    <tableColumn id="11" xr3:uid="{8EBB1465-E5BE-4DCC-A519-6BFE09AE775D}" name="Flight_x000a_Start Date" dataDxfId="156">
      <calculatedColumnFormula>VLOOKUP(Table13[[#This Row],[Period]],'Spot Validation'!$F$2:$H$23,2,FALSE)</calculatedColumnFormula>
    </tableColumn>
    <tableColumn id="12" xr3:uid="{5D574C20-19DF-4C4A-B6FD-8D85160A0164}" name="Flight_x000a_End Date" dataDxfId="155">
      <calculatedColumnFormula>VLOOKUP(Table13[[#This Row],[Period]],'Spot Validation'!$F$2:$H$23,3,FALSE)</calculatedColumnFormula>
    </tableColumn>
    <tableColumn id="13" xr3:uid="{907312BD-6719-4C0D-863D-93A284997DD1}" name="Estimate_x000a_Short Name" dataDxfId="154"/>
    <tableColumn id="14" xr3:uid="{6FDA3EF9-E1BC-41C0-AB0D-2B8A27DDEF03}" name="Estimate Full Name" dataDxfId="153">
      <calculatedColumnFormula>IF(OR(Table13[[#This Row],[Regional Code]]=" ",Table13[[#This Row],[Regional Code]]=0),CONCATENATE(Table13[[#This Row],[Period]],"_",Table13[[#This Row],[Client
Code]],"_",Table13[[#This Row],[Estimate
Short Name]]),CONCATENATE(Table13[[#This Row],[Period]],"_",Table13[[#This Row],[Client
Code]],"_",Table13[[#This Row],[Estimate
Short Name]],"_",Table13[[#This Row],[Regional Code]]))</calculatedColumnFormula>
    </tableColumn>
    <tableColumn id="15" xr3:uid="{757748AE-F731-49F1-B2E0-49379CDB3412}" name="Daypart_x000a_Menu" dataDxfId="152">
      <calculatedColumnFormula>VLOOKUP(Table13[[#This Row],[Media Type]],'Spot Validation'!$A$2:$B$5,2,FALSE)</calculatedColumnFormula>
    </tableColumn>
    <tableColumn id="25" xr3:uid="{1E93241B-6011-4FCB-9B49-AA098FB1C3BD}" name="Gen Mkt / AA / Hispanic" dataDxfId="151"/>
    <tableColumn id="16" xr3:uid="{FDEBC4F1-62E5-4BED-8268-EB2E10D85BE2}" name="Demo ID 1" dataDxfId="150"/>
    <tableColumn id="17" xr3:uid="{6EFF3EA1-5FFE-4EF8-B926-7C9B8A3635F1}" name="Demo ID 2" dataDxfId="149"/>
    <tableColumn id="18" xr3:uid="{9E1E572A-29B5-4966-99B2-6B898F4701D6}" name="Demo ID 3" dataDxfId="148"/>
    <tableColumn id="19" xr3:uid="{BF0F7B1E-5D75-4065-95B3-6F3E3623D8A9}" name="Demo ID 4" dataDxfId="147"/>
    <tableColumn id="20" xr3:uid="{3FB00810-CB4F-4F90-827C-95F28E4C2477}" name="Demo ID 5" dataDxfId="146"/>
    <tableColumn id="21" xr3:uid="{3C1DAD6A-B65F-4075-A317-577B2F6C73E8}" name="Report_x000a_Mask" dataDxfId="145"/>
    <tableColumn id="22" xr3:uid="{BF99CC6F-D9A3-4307-AFB3-28F92A5CA5DF}" name="PO/MAF# (Kia, HUSA, BSSP, CDIG)" dataDxfId="144"/>
    <tableColumn id="26" xr3:uid="{985BCA21-E130-4702-BF20-14EBB7CEC7FD}" name="Budget Activity # (Kia)" dataDxfId="143"/>
    <tableColumn id="23" xr3:uid="{6731C5C3-7381-4D17-A36A-FCD10304055D}" name="Estimate #" dataDxfId="142"/>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7FBC39B-7954-4409-A6BF-D5888F1D781C}" name="Table15" displayName="Table15" ref="A1:A8" totalsRowShown="0">
  <autoFilter ref="A1:A8" xr:uid="{BB92BE35-E8DE-4323-838C-12C460EEEB5D}"/>
  <sortState xmlns:xlrd2="http://schemas.microsoft.com/office/spreadsheetml/2017/richdata2" ref="A2:A8">
    <sortCondition ref="A2:A8"/>
  </sortState>
  <tableColumns count="1">
    <tableColumn id="1" xr3:uid="{099EC21E-F307-490C-A7BB-50176867B512}" name="Brands"/>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6D5E4A9-5F81-4384-AA4B-D83210E9C612}" name="Table16" displayName="Table16" ref="I1:I14" totalsRowShown="0" dataDxfId="63">
  <autoFilter ref="I1:I14" xr:uid="{6910B5CD-B5FD-4D81-8116-7D6686188B0A}"/>
  <tableColumns count="1">
    <tableColumn id="1" xr3:uid="{E3C38F3B-963F-46C8-A205-8BECC925F2F9}" name="HyundaiT1" dataDxfId="62"/>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1F3CA05-05CC-4C55-8B39-28F96F27AACA}" name="Table17" displayName="Table17" ref="K1:K9" totalsRowShown="0" dataDxfId="61" tableBorderDxfId="60">
  <autoFilter ref="K1:K9" xr:uid="{784337E9-568D-40F7-847D-04321139BD2C}"/>
  <tableColumns count="1">
    <tableColumn id="1" xr3:uid="{ECA14CFB-9057-4512-8BAB-86C98B278286}" name="HyundaiT2" dataDxfId="59"/>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DD11A08-3BD5-45F8-B4A2-1A20CE6C5A07}" name="Table18" displayName="Table18" ref="M1:M8" totalsRowShown="0" dataDxfId="58">
  <autoFilter ref="M1:M8" xr:uid="{6A6C12E5-24FE-48A3-8133-E828F94BD89A}"/>
  <tableColumns count="1">
    <tableColumn id="1" xr3:uid="{175DD78E-627B-4F9D-8707-FABB2F557988}" name="KiaT1" dataDxfId="57"/>
  </tableColumns>
  <tableStyleInfo name="TableStyleLight1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0621640-9274-41CB-A5CA-9F9AC1FCB3B3}" name="Table19" displayName="Table19" ref="O1:O7" totalsRowShown="0" dataDxfId="56">
  <autoFilter ref="O1:O7" xr:uid="{D95F7140-2CAA-4C38-BA9C-20AA2822905C}"/>
  <tableColumns count="1">
    <tableColumn id="1" xr3:uid="{793AE0F9-9503-4990-BF7D-B47C9D5EE784}" name="KiaT2" dataDxfId="55"/>
  </tableColumns>
  <tableStyleInfo name="TableStyleLight1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63F3A84-AE29-4F5B-82EC-794F8DAF6FEB}" name="Table20" displayName="Table20" ref="Q1:S62" totalsRowShown="0" tableBorderDxfId="54">
  <autoFilter ref="Q1:S62" xr:uid="{75B627FA-5B53-41EA-A0B1-1CC5A3929D3C}"/>
  <sortState xmlns:xlrd2="http://schemas.microsoft.com/office/spreadsheetml/2017/richdata2" ref="Q2:S45">
    <sortCondition ref="Q2:Q45"/>
  </sortState>
  <tableColumns count="3">
    <tableColumn id="1" xr3:uid="{BA982C71-B371-469C-9B9B-F0CE76A18C1E}" name="Client Lookup" dataDxfId="53"/>
    <tableColumn id="2" xr3:uid="{D6D2F799-63D8-4339-AA9C-74888BB26B99}" name="ClientCodes" dataDxfId="52"/>
    <tableColumn id="3" xr3:uid="{E1924A68-63FB-4200-B8D3-53FD30EE5FC3}" name="Product Key" dataDxfId="51"/>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812840F-C103-40F1-BF0C-08D608078026}" name="Table21" displayName="Table21" ref="BE1:BF149" totalsRowShown="0" dataDxfId="50">
  <autoFilter ref="BE1:BF149" xr:uid="{EC88A416-DDC5-4EA6-82F4-4E32E877CBC2}"/>
  <sortState xmlns:xlrd2="http://schemas.microsoft.com/office/spreadsheetml/2017/richdata2" ref="BE2:BF149">
    <sortCondition ref="BE1:BE149"/>
  </sortState>
  <tableColumns count="2">
    <tableColumn id="1" xr3:uid="{1920E58A-3077-4497-9E7E-4170EA9FBB88}" name="Product Lookup" dataDxfId="49"/>
    <tableColumn id="2" xr3:uid="{F05035B5-237C-4E88-8BFB-E5D691082EFA}" name="All Product Codes" dataDxfId="48"/>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6AA329-BB59-4610-B3FE-E63B1CBE75D5}" name="Table2" displayName="Table2" ref="E1:E8" totalsRowShown="0" dataDxfId="47">
  <autoFilter ref="E1:E8" xr:uid="{9210E347-5611-4D33-8F6D-D93CD30424B1}"/>
  <tableColumns count="1">
    <tableColumn id="1" xr3:uid="{D3ED3DA4-2EFC-4AFB-AB1B-3C22DA9B3FC5}" name="GenesisT1" dataDxfId="46"/>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3088D1-F931-4869-B000-F8F85E118865}" name="Table3" displayName="Table3" ref="G1:G7" totalsRowShown="0" dataDxfId="45">
  <autoFilter ref="G1:G7" xr:uid="{F01132B7-80D9-467C-ABF8-FC6EBDD39D82}"/>
  <tableColumns count="1">
    <tableColumn id="1" xr3:uid="{4FB6EDB2-A6A2-43EC-BADD-9F3B5FDA869A}" name="GenesisT2" dataDxfId="44"/>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3EC8316-F983-4387-A300-1E19186D3141}" name="Table4" displayName="Table4" ref="AW1:AW10" totalsRowShown="0" dataDxfId="43">
  <autoFilter ref="AW1:AW10" xr:uid="{0132529E-F420-4885-ABEA-4043BCB05376}"/>
  <tableColumns count="1">
    <tableColumn id="1" xr3:uid="{F9BE279A-3029-4103-85BA-BC279F802829}" name="GT1Prod" dataDxfId="4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38CAC66-00CE-406B-8547-47138C2DF8C2}" name="Table132528" displayName="Table132528" ref="A5:AI34" totalsRowShown="0" headerRowDxfId="141" dataDxfId="140" tableBorderDxfId="139">
  <tableColumns count="35">
    <tableColumn id="1" xr3:uid="{6184D96F-DD18-493E-83EB-824777908BAB}" name="Brand" dataDxfId="138"/>
    <tableColumn id="2" xr3:uid="{9C4576A5-BB82-4727-BA0C-338E3091655A}" name="Client Name" dataDxfId="137"/>
    <tableColumn id="3" xr3:uid="{D77F9CA8-72D7-4071-AB58-C696F7A538A8}" name="Client_x000a_Code" dataDxfId="136">
      <calculatedColumnFormula>VLOOKUP(Table132528[[#This Row],[Client Name]],Table20[[Client Lookup]:[ClientCodes]],2,FALSE)</calculatedColumnFormula>
    </tableColumn>
    <tableColumn id="4" xr3:uid="{25B229D8-3414-45B2-871E-F64E658A2A92}" name="Regional Code" dataDxfId="135">
      <calculatedColumnFormula>VLOOKUP(Table132528[[#This Row],[Client
Code]],RegionalCode,2,FALSE)</calculatedColumnFormula>
    </tableColumn>
    <tableColumn id="24" xr3:uid="{507D3E41-FBAB-46A7-B80C-99539C6B4A49}" name="Product_x000a_Key" dataDxfId="134">
      <calculatedColumnFormula>VLOOKUP(Table132528[[#This Row],[Client
Code]],Table20[[ClientCodes]:[Product Key]],2,FALSE)</calculatedColumnFormula>
    </tableColumn>
    <tableColumn id="5" xr3:uid="{8449FD36-BF66-441C-995F-00A836B00CDA}" name="Product Name" dataDxfId="133"/>
    <tableColumn id="6" xr3:uid="{4A7246A4-1C3C-404A-AF21-B36144B71B7D}" name="Product_x000a_Code" dataDxfId="132">
      <calculatedColumnFormula>VLOOKUP(Table132528[[#This Row],[Product Name]],Table21[],2,FALSE)</calculatedColumnFormula>
    </tableColumn>
    <tableColumn id="7" xr3:uid="{FD7BC40A-6B60-43B9-8FF0-9F84A6987BB1}" name="Broadcast Year" dataDxfId="131"/>
    <tableColumn id="10" xr3:uid="{F1146C79-0927-4C82-9627-E47D536A0311}" name="Period" dataDxfId="130">
      <calculatedColumnFormula>INDIRECT(Table132528[[#This Row],[Broadcast Year]])</calculatedColumnFormula>
    </tableColumn>
    <tableColumn id="11" xr3:uid="{8B42272D-2968-4BF0-BC4B-B90572A62E80}" name="Flight_x000a_Start Date" dataDxfId="129">
      <calculatedColumnFormula>VLOOKUP(Table132528[[#This Row],[Period]],'Net Validation'!$B$2:$D$20,2,FALSE)</calculatedColumnFormula>
    </tableColumn>
    <tableColumn id="12" xr3:uid="{BE7D4987-8E01-4CCE-A69C-33D8EC5F9432}" name="Flight_x000a_End Date" dataDxfId="128">
      <calculatedColumnFormula>VLOOKUP(Table132528[[#This Row],[Period]],'Net Validation'!$B$2:$D$20,3,FALSE)</calculatedColumnFormula>
    </tableColumn>
    <tableColumn id="13" xr3:uid="{EAAE1E85-CAE3-4894-8D94-465359CD68F5}" name="Estimate_x000a_Short Name" dataDxfId="127"/>
    <tableColumn id="14" xr3:uid="{9AE75C44-9B9C-45B3-B3B8-BA3AEA7ADC0F}" name="Estimate Full Name" dataDxfId="126">
      <calculatedColumnFormula>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calculatedColumnFormula>
    </tableColumn>
    <tableColumn id="38" xr3:uid="{2E1BF2D6-BF4B-4E54-B538-6256F29940A5}" name="Calendar Type" dataDxfId="125"/>
    <tableColumn id="8" xr3:uid="{397F5C83-BFAA-438B-A790-099AC16DDBD5}" name="Purchased off_x000a_Hispanic_x000a_Ratings?" dataDxfId="124"/>
    <tableColumn id="33" xr3:uid="{BA6F673B-CF11-4F91-9206-5C1763E8A7ED}" name="Demo 1" dataDxfId="123"/>
    <tableColumn id="34" xr3:uid="{14AF8C7D-37AE-430C-93CD-C00F7B4EC5C1}" name="Demo 1 Type" dataDxfId="122"/>
    <tableColumn id="32" xr3:uid="{630B8CD5-1A27-439F-B3B2-C63BDBF8202D}" name="Demo 2" dataDxfId="121"/>
    <tableColumn id="35" xr3:uid="{8540C629-E1DD-400A-8CF0-D74FE317B74F}" name="Demo 2 Type" dataDxfId="120"/>
    <tableColumn id="31" xr3:uid="{61F3590B-2ECC-481E-9FE3-3F021F934126}" name="Demo 3" dataDxfId="119"/>
    <tableColumn id="36" xr3:uid="{712CCC53-4E7B-4ADF-AFED-C19282ECAF05}" name="Demo 3_x000a_Type" dataDxfId="118"/>
    <tableColumn id="30" xr3:uid="{801A7E14-9174-46D4-9E67-A214F22B7CB1}" name="Demo 4" dataDxfId="117"/>
    <tableColumn id="37" xr3:uid="{ECD6C9DC-88FE-4559-909A-4FEE45DEE70F}" name="Demo 4_x000a_Type" dataDxfId="116"/>
    <tableColumn id="29" xr3:uid="{8759E10A-67E6-4955-B3DE-F92A3750973F}" name="Demo 5" dataDxfId="115"/>
    <tableColumn id="28" xr3:uid="{FBE60772-48D3-4CD7-A71B-EC04594F4584}" name="Demo 5_x000a_Type" dataDxfId="114"/>
    <tableColumn id="27" xr3:uid="{02EDA185-91B1-4971-9866-9FB1C02A0813}" name="Demo 6" dataDxfId="113"/>
    <tableColumn id="26" xr3:uid="{E4967C68-1D07-4BBE-952A-C34F5ABA5898}" name="Demo 6 _x000a_Type" dataDxfId="112"/>
    <tableColumn id="25" xr3:uid="{C4979083-332A-40C9-8ED0-C24EC08C2131}" name="Demo 7" dataDxfId="111"/>
    <tableColumn id="20" xr3:uid="{20E89E26-E92C-4CC8-B21F-9E8365CBC711}" name="Demo 7_x000a_Type" dataDxfId="110"/>
    <tableColumn id="19" xr3:uid="{EA2F29AD-1CF7-4C1A-A4AC-38008561472B}" name="Demo 8" dataDxfId="109"/>
    <tableColumn id="18" xr3:uid="{4AD33301-DFA0-45B4-B1E6-9CFB34CD46EE}" name="Demo 8_x000a_Type" dataDxfId="108"/>
    <tableColumn id="21" xr3:uid="{2FB92EEA-7214-4F33-B9CC-FB82C4D87918}" name="Report_x000a_Mask" dataDxfId="107"/>
    <tableColumn id="22" xr3:uid="{19546983-4B72-490E-AF80-6553DB00D9E3}" name="PO/MAF# (Kia, HUSA, BSSP, CDIG)" dataDxfId="106"/>
    <tableColumn id="9" xr3:uid="{A0E0160C-E3E4-44D5-83ED-0264D879E1BD}" name="Budget Activity # (Kia)" dataDxfId="105"/>
    <tableColumn id="23" xr3:uid="{E14D8D1E-9B0A-46DE-B9B5-1298116A196C}" name="Estimate #" dataDxfId="104"/>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1C916A2-ED99-46E7-A326-170D0CE81D12}" name="Table5" displayName="Table5" ref="C1:C15" totalsRowShown="0" dataDxfId="41">
  <autoFilter ref="C1:C15" xr:uid="{5421F077-5EDF-401B-B53B-C1A96CA497AF}"/>
  <sortState xmlns:xlrd2="http://schemas.microsoft.com/office/spreadsheetml/2017/richdata2" ref="C2:C15">
    <sortCondition ref="C1:C15"/>
  </sortState>
  <tableColumns count="1">
    <tableColumn id="1" xr3:uid="{AC5CA40D-5AD9-480C-92A5-8C94672B113D}" name="NonAuto" dataDxfId="40"/>
  </tableColumns>
  <tableStyleInfo name="TableStyleLight1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7063BA6-B64A-4A18-A6AF-92DC113ED5E0}" name="Table6" displayName="Table6" ref="U1:U34" totalsRowShown="0" dataDxfId="39">
  <autoFilter ref="U1:U34" xr:uid="{306960CF-787D-4677-8D6E-16BCD879A97D}"/>
  <sortState xmlns:xlrd2="http://schemas.microsoft.com/office/spreadsheetml/2017/richdata2" ref="U2:U34">
    <sortCondition ref="U34"/>
  </sortState>
  <tableColumns count="1">
    <tableColumn id="1" xr3:uid="{2AFE9CCF-0BFB-4077-8776-B072D5EDD680}" name="United Artists Releasing" dataDxfId="38"/>
  </tableColumns>
  <tableStyleInfo name="TableStyleLight14"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9ADC961-7DD3-4A5F-B929-2D1DFAE306CE}" name="Table7" displayName="Table7" ref="W1:W9" totalsRowShown="0" headerRowDxfId="37" dataDxfId="35" headerRowBorderDxfId="36" tableBorderDxfId="34">
  <autoFilter ref="W1:W9" xr:uid="{12F7EC5D-284B-4A79-85E3-4F7CBD6C883A}"/>
  <tableColumns count="1">
    <tableColumn id="1" xr3:uid="{670B4A76-F6CB-4AF7-A541-DD9D1D7BD94A}" name="Breville" dataDxfId="33"/>
  </tableColumns>
  <tableStyleInfo name="TableStyleLight14"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F2418BA-2CE0-4D59-AD63-D3BA91645728}" name="Table8" displayName="Table8" ref="Y1:Y6" totalsRowShown="0" headerRowDxfId="32" headerRowBorderDxfId="31" tableBorderDxfId="30">
  <autoFilter ref="Y1:Y6" xr:uid="{CBFE652E-A446-49BC-BDBA-D06CCDBCF0FB}"/>
  <tableColumns count="1">
    <tableColumn id="1" xr3:uid="{9D7264E6-7E3A-4D5C-BFE9-0AE8070488CB}" name="BSSP"/>
  </tableColumns>
  <tableStyleInfo name="TableStyleLight14"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763BFAF-2964-4DCF-B6CF-B56FDC4D4350}" name="Table12" displayName="Table12" ref="AG1:AG5" totalsRowShown="0" headerRowDxfId="29" dataDxfId="27" headerRowBorderDxfId="28" tableBorderDxfId="26">
  <autoFilter ref="AG1:AG5" xr:uid="{FF60D9BB-A9D2-4B6F-9C57-D31C3AA55396}"/>
  <tableColumns count="1">
    <tableColumn id="1" xr3:uid="{99674D92-23AF-4B33-BFCA-DA63B492E2F4}" name="ONESIGHT" dataDxfId="25"/>
  </tableColumns>
  <tableStyleInfo name="TableStyleLight14"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57E417E-BA01-4991-B109-4FA791E7DE25}" name="Table23" displayName="Table23" ref="AO1:AO2" totalsRowShown="0" headerRowDxfId="24" dataDxfId="22" headerRowBorderDxfId="23" tableBorderDxfId="21">
  <autoFilter ref="AO1:AO2" xr:uid="{18147F33-07DA-44C4-88F3-7FD07CB936BD}"/>
  <tableColumns count="1">
    <tableColumn id="1" xr3:uid="{A84420C5-99E8-4660-8B3C-F90674B461C4}" name="Wheels" dataDxfId="20"/>
  </tableColumns>
  <tableStyleInfo name="TableStyleLight1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9019FC-F053-4FAB-B9F7-B7B5BA44F8C7}" name="Table1" displayName="Table1" ref="AI1:AI2" totalsRowShown="0" headerRowDxfId="19" dataDxfId="17" headerRowBorderDxfId="18" tableBorderDxfId="16">
  <autoFilter ref="AI1:AI2" xr:uid="{0B07BB53-82AF-4EAA-9BDA-F9881E829AF5}"/>
  <tableColumns count="1">
    <tableColumn id="1" xr3:uid="{D594FBB7-F5A9-4A43-BBAF-AE4F399FB10F}" name="OUTFRONT" dataDxfId="15"/>
  </tableColumns>
  <tableStyleInfo name="TableStyleLight14"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12F96EF-E2E1-4762-9871-D0A0868D4FBE}" name="Table2330" displayName="Table2330" ref="AQ1:AQ4" totalsRowShown="0" headerRowDxfId="14" dataDxfId="12" headerRowBorderDxfId="13" tableBorderDxfId="11">
  <autoFilter ref="AQ1:AQ4" xr:uid="{203D2322-EBE9-42DB-A6E3-BE93174C132B}"/>
  <tableColumns count="1">
    <tableColumn id="1" xr3:uid="{A49C516A-68B8-476B-8EFA-B2339AA1DFDE}" name="MSYN" dataDxfId="10"/>
  </tableColumns>
  <tableStyleInfo name="TableStyleLight14"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96CA925-3DB8-498F-BC9F-F4CA67F71B21}" name="Table233031" displayName="Table233031" ref="AS1:AS4" totalsRowShown="0" headerRowDxfId="9" dataDxfId="7" headerRowBorderDxfId="8" tableBorderDxfId="6">
  <autoFilter ref="AS1:AS4" xr:uid="{29D24610-3523-4F9A-BE2D-D5C977ADDB5A}"/>
  <tableColumns count="1">
    <tableColumn id="1" xr3:uid="{25BF5511-4047-4E87-A656-D576FB9653B5}" name="MSCT" dataDxfId="5"/>
  </tableColumns>
  <tableStyleInfo name="TableStyleLight14"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E51F7EC-7B0C-41C4-9039-79470ECC9F80}" name="Table23303124" displayName="Table23303124" ref="AU1:AU4" totalsRowShown="0" headerRowDxfId="4" dataDxfId="2" headerRowBorderDxfId="3" tableBorderDxfId="1">
  <autoFilter ref="AU1:AU4" xr:uid="{A917CFCA-B6DE-42FE-A02A-86F02BD3C3DA}"/>
  <tableColumns count="1">
    <tableColumn id="1" xr3:uid="{D1DD65CE-A938-4253-B816-B1C13FB95084}" name="Lakeside" dataDxfId="0"/>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121B21A-9C0C-4CF1-A0F0-E61204772ECC}" name="Table26" displayName="Table26" ref="A1:E23" totalsRowShown="0" headerRowDxfId="103">
  <autoFilter ref="A1:E23" xr:uid="{E9320498-6D75-49F2-97CD-CBD64ECDD80A}"/>
  <tableColumns count="5">
    <tableColumn id="1" xr3:uid="{AC691A7B-3EC1-496B-A8C1-68CF4E9BDACB}" name="Print Media Type"/>
    <tableColumn id="2" xr3:uid="{97EA3ED7-2CB7-4D38-AD45-5CB116276533}" name="Print Media Code"/>
    <tableColumn id="3" xr3:uid="{6AB9C65E-FFE2-40A4-804A-AEEB0C7D1EFE}" name="Period" dataDxfId="102"/>
    <tableColumn id="4" xr3:uid="{4CE93860-FCD6-4722-93CB-2B45D2E8D828}" name="Start Date" dataDxfId="101"/>
    <tableColumn id="5" xr3:uid="{F17AD1A3-ABDC-4C92-A0B1-D07052C1A995}" name="End Date" dataDxfId="100"/>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F45C043-3767-4F8F-ABB3-BEB1593DF7C6}" name="Table28" displayName="Table28" ref="A1:G30" totalsRowShown="0">
  <autoFilter ref="A1:G30" xr:uid="{68BBEC87-02DC-450C-ABB2-815CE9D09E25}"/>
  <tableColumns count="7">
    <tableColumn id="1" xr3:uid="{4F25BCF5-60F3-41FB-8FCD-ED95E6C17F61}" name="BrdcstYr"/>
    <tableColumn id="2" xr3:uid="{890B5CD7-B29F-4C92-B81F-1B82C6E37526}" name="Period" dataDxfId="99"/>
    <tableColumn id="3" xr3:uid="{182BDCB0-6FD8-417B-94A1-9BE116A2BA33}" name="Start Date" dataDxfId="98"/>
    <tableColumn id="4" xr3:uid="{C083422B-8B4B-4C91-8C7B-C6C49F7E441D}" name="End Date" dataDxfId="97"/>
    <tableColumn id="8" xr3:uid="{1ADDA3AF-09AC-4042-9431-19383D969499}" name="Is Hispanic?" dataDxfId="96"/>
    <tableColumn id="5" xr3:uid="{06AA7594-928B-4C2E-8EC0-F54E4F08D47D}" name="Net Rating Type"/>
    <tableColumn id="6" xr3:uid="{89184F88-9E5E-4353-AADC-3D8A198CA013}" name="Calendar Type"/>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DAE3491-E9D3-42D0-847E-530D9B9CE468}" name="Table1325" displayName="Table1325" ref="A5:R54" totalsRowShown="0" headerRowDxfId="95" dataDxfId="94" tableBorderDxfId="93">
  <autoFilter ref="A5:R54" xr:uid="{5901A17C-5BA8-4CC7-9928-84E080249DE9}"/>
  <tableColumns count="18">
    <tableColumn id="1" xr3:uid="{73B1D006-19DF-4087-824D-DF2EF6E2B3E4}" name="Brand" dataDxfId="92"/>
    <tableColumn id="2" xr3:uid="{717248A0-6BB6-4CE5-85B4-FC9EA4E088C1}" name="Client Name" dataDxfId="91"/>
    <tableColumn id="3" xr3:uid="{8FA730A5-5379-4A5C-AB96-BFA5F9B7351B}" name="Client_x000a_Code" dataDxfId="90">
      <calculatedColumnFormula>VLOOKUP(Table1325[[#This Row],[Client Name]],Table20[[Client Lookup]:[ClientCodes]],2,FALSE)</calculatedColumnFormula>
    </tableColumn>
    <tableColumn id="8" xr3:uid="{28379E48-DD06-43E4-B8BE-B4A37CA8BB41}" name="Regional Code" dataDxfId="89">
      <calculatedColumnFormula>VLOOKUP(Table1325[[#This Row],[Client
Code]],RegionalCode,2,FALSE)</calculatedColumnFormula>
    </tableColumn>
    <tableColumn id="24" xr3:uid="{08570D1A-ACE6-4ECA-9B7B-450A16B29CF1}" name="Product_x000a_Key" dataDxfId="88">
      <calculatedColumnFormula>VLOOKUP(Table1325[[#This Row],[Client
Code]],Table20[[ClientCodes]:[Product Key]],2,FALSE)</calculatedColumnFormula>
    </tableColumn>
    <tableColumn id="5" xr3:uid="{12326CA7-E39B-423C-A566-61D658F33FDA}" name="Product Name" dataDxfId="87"/>
    <tableColumn id="6" xr3:uid="{715F038F-CB1A-47EE-A8D4-24A0582A643A}" name="Product_x000a_Code" dataDxfId="86">
      <calculatedColumnFormula>VLOOKUP(Table1325[[#This Row],[Product Name]],Table21[],2,FALSE)</calculatedColumnFormula>
    </tableColumn>
    <tableColumn id="7" xr3:uid="{2A28862F-FDB9-474F-B89F-B5E3970F40C1}" name="Media Type" dataDxfId="85"/>
    <tableColumn id="4" xr3:uid="{38FB86CB-4C9D-4030-BA04-28DCF509514F}" name="Media_x000a_Type Code" dataDxfId="84">
      <calculatedColumnFormula>VLOOKUP(Table1325[[#This Row],[Media Type]],'PrintOOH Validation'!$A$2:$B$9,2,FALSE)</calculatedColumnFormula>
    </tableColumn>
    <tableColumn id="10" xr3:uid="{041C2582-B2EC-49EB-AD8A-08C3187A06CF}" name="Period" dataDxfId="83"/>
    <tableColumn id="11" xr3:uid="{DED3FC52-2632-4D87-B0E1-474D12AC5347}" name="Flight_x000a_Start Date" dataDxfId="82">
      <calculatedColumnFormula>VLOOKUP(Table1325[[#This Row],[Period]],Table26[[Period]:[End Date]],2,FALSE)</calculatedColumnFormula>
    </tableColumn>
    <tableColumn id="12" xr3:uid="{7AB3394C-68B8-40AB-9E74-43933BC8E900}" name="Flight_x000a_End Date" dataDxfId="81">
      <calculatedColumnFormula>VLOOKUP(Table1325[[#This Row],[Period]],Table26[[Period]:[End Date]],3,FALSE)</calculatedColumnFormula>
    </tableColumn>
    <tableColumn id="13" xr3:uid="{31C9CBED-CF13-45BA-A1DD-98037CC16D39}" name="Estimate_x000a_Short Name" dataDxfId="80"/>
    <tableColumn id="14" xr3:uid="{B2442D9E-3582-4D32-90E0-E24B78F13F5C}" name="Estimate Full Name" dataDxfId="79">
      <calculatedColumnFormula>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calculatedColumnFormula>
    </tableColumn>
    <tableColumn id="21" xr3:uid="{54FDC6F9-9B63-442F-B734-06AD3E4E4C61}" name="Report_x000a_Mask" dataDxfId="78"/>
    <tableColumn id="22" xr3:uid="{6918D182-8C6D-423C-B227-ED42028CEA2D}" name="PO/MAF# (Kia, HUSA, BSSP, CDIG)" dataDxfId="77"/>
    <tableColumn id="9" xr3:uid="{1F89F2BF-03B0-47E0-BB06-B4F951C0D91C}" name="Budget Activity # (Kia)" dataDxfId="76"/>
    <tableColumn id="23" xr3:uid="{830187FE-E314-4A12-A140-4157EC162CEE}" name="Estimate #" dataDxfId="75"/>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741CABF-5B2F-4A62-BFCF-08D87E0894D4}" name="Table22" displayName="Table22" ref="A1:H28" totalsRowShown="0" headerRowDxfId="74" dataDxfId="73">
  <tableColumns count="8">
    <tableColumn id="1" xr3:uid="{80B82E7E-1B63-4629-A407-EACD10618671}" name="SpotMedia"/>
    <tableColumn id="2" xr3:uid="{7684A766-F4AF-49F4-B377-B65E67B69A24}" name="SpotDptMenu"/>
    <tableColumn id="3" xr3:uid="{5626B104-C9F4-439C-8FD5-2DF9C550C983}" name="FlightType"/>
    <tableColumn id="4" xr3:uid="{2C5C2C29-117B-4300-8ABD-B1F6FF39C86B}" name="DOW"/>
    <tableColumn id="10" xr3:uid="{84A9E844-CC3A-4AF1-909E-8F0250979755}" name="Ethnicity"/>
    <tableColumn id="7" xr3:uid="{D032BC0C-3CC1-47A3-A49F-A835302864F5}" name="Period" dataDxfId="72"/>
    <tableColumn id="8" xr3:uid="{1DAF2A61-30B9-45F4-A7B6-A6AB71616018}" name="Start Date" dataDxfId="71"/>
    <tableColumn id="9" xr3:uid="{76AB1CBC-A256-4B90-A009-BB5537374838}" name="End Date" dataDxfId="70"/>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2EE280-A798-47CF-86FE-CCCB3F440F1E}" name="Table710" displayName="Table710" ref="AY1:AY28" totalsRowShown="0" dataDxfId="69">
  <autoFilter ref="AY1:AY28" xr:uid="{A6AB55B1-F235-4DDF-8B28-B2CFF416F84B}"/>
  <tableColumns count="1">
    <tableColumn id="1" xr3:uid="{3B8BA4E2-A119-4C10-8E6F-9FE145B870AA}" name="HT1Prod" dataDxfId="68"/>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437CB6-6140-4312-8341-5CD1C35180D0}" name="Table111" displayName="Table111" ref="BA1:BA26" totalsRowShown="0" dataDxfId="67">
  <autoFilter ref="BA1:BA26" xr:uid="{2AA4DDBB-F203-4B61-93B0-DA0B38C932A2}"/>
  <tableColumns count="1">
    <tableColumn id="1" xr3:uid="{205ED08F-48BC-410A-9EEE-44C3A2176206}" name="KT1Prod" dataDxfId="66"/>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1D675BD-610B-41D8-9B4A-0803226B2A2A}" name="Table212" displayName="Table212" ref="BC1:BC11" totalsRowShown="0" dataDxfId="65">
  <autoFilter ref="BC1:BC11" xr:uid="{B7A6750C-12A3-476D-891C-AD43DB62AD4D}"/>
  <tableColumns count="1">
    <tableColumn id="1" xr3:uid="{B1E90B95-D683-4FA4-9F4D-FE6E54C6D446}" name="T2Prod" dataDxfId="6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C:\Users\MChen\AppData\Local\Microsoft\Windows\traininghub\knowledgebase\Pages\Estimate%20Request%20Process.aspx" TargetMode="External"/><Relationship Id="rId2" Type="http://schemas.openxmlformats.org/officeDocument/2006/relationships/hyperlink" Target="file:///C:\Users\MChen\AppData\Local\teams\CanvasTechnologyTeam\Shared%20Documents\General\Canvas%20IT%20Processes\CanvasWW_Estimate%20Request%20Process.docx%3fd=w72f02b93aec140d6a34abababc0cd4fb" TargetMode="External"/><Relationship Id="rId1" Type="http://schemas.openxmlformats.org/officeDocument/2006/relationships/hyperlink" Target="file:///C:\Users\MChen\AppData\Local\teams\CanvasTechnologyTeam\Shared%20Documents\General\Canvas%20IT%20Processes\CanvasWW_Estimate%20Request%20Process_Temp%20Process.docx%3fd=we0c30fc8e27545ee8b7af72691c164b1&amp;csf=1&amp;e=60e5d4a9cb794fe4901a1cd83955365b"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file:///C:\Users\MChen\AppData\Local\Microsoft\Windows\traininghub\knowledgebase\Pages\Estimate%20Request%20Process.aspx" TargetMode="External"/><Relationship Id="rId2" Type="http://schemas.openxmlformats.org/officeDocument/2006/relationships/hyperlink" Target="file:///C:\Users\MChen\AppData\Local\teams\CanvasTechnologyTeam\Shared%20Documents\General\Canvas%20IT%20Processes\CanvasWW_Estimate%20Request%20Process.docx%3fd=w72f02b93aec140d6a34abababc0cd4fb" TargetMode="External"/><Relationship Id="rId1" Type="http://schemas.openxmlformats.org/officeDocument/2006/relationships/hyperlink" Target="file:///C:\Users\MChen\AppData\Local\teams\CanvasTechnologyTeam\Shared%20Documents\General\Canvas%20IT%20Processes\CanvasWW_Estimate%20Request%20Process_Temp%20Process.docx%3fd=we0c30fc8e27545ee8b7af72691c164b1&amp;csf=1&amp;e=60e5d4a9cb794fe4901a1cd83955365b" TargetMode="External"/><Relationship Id="rId6" Type="http://schemas.openxmlformats.org/officeDocument/2006/relationships/table" Target="../tables/table2.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file:///C:\Users\MChen\AppData\Local\Microsoft\Windows\traininghub\knowledgebase\Pages\Estimate%20Request%20Process.aspx" TargetMode="External"/><Relationship Id="rId2" Type="http://schemas.openxmlformats.org/officeDocument/2006/relationships/hyperlink" Target="file:///C:\Users\MChen\AppData\Local\teams\CanvasTechnologyTeam\Shared%20Documents\General\Canvas%20IT%20Processes\CanvasWW_Estimate%20Request%20Process.docx%3fd=w72f02b93aec140d6a34abababc0cd4fb" TargetMode="External"/><Relationship Id="rId1" Type="http://schemas.openxmlformats.org/officeDocument/2006/relationships/hyperlink" Target="file:///C:\Users\MChen\AppData\Local\teams\CanvasTechnologyTeam\Shared%20Documents\General\Canvas%20IT%20Processes\CanvasWW_Estimate%20Request%20Process_Temp%20Process.docx%3fd=we0c30fc8e27545ee8b7af72691c164b1&amp;csf=1&amp;e=60e5d4a9cb794fe4901a1cd83955365b" TargetMode="External"/><Relationship Id="rId6" Type="http://schemas.openxmlformats.org/officeDocument/2006/relationships/table" Target="../tables/table5.x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8" Type="http://schemas.openxmlformats.org/officeDocument/2006/relationships/table" Target="../tables/table13.xml"/><Relationship Id="rId13" Type="http://schemas.openxmlformats.org/officeDocument/2006/relationships/table" Target="../tables/table18.xml"/><Relationship Id="rId18" Type="http://schemas.openxmlformats.org/officeDocument/2006/relationships/table" Target="../tables/table23.xml"/><Relationship Id="rId3" Type="http://schemas.openxmlformats.org/officeDocument/2006/relationships/table" Target="../tables/table8.xml"/><Relationship Id="rId21" Type="http://schemas.openxmlformats.org/officeDocument/2006/relationships/table" Target="../tables/table26.xml"/><Relationship Id="rId7" Type="http://schemas.openxmlformats.org/officeDocument/2006/relationships/table" Target="../tables/table12.xml"/><Relationship Id="rId12" Type="http://schemas.openxmlformats.org/officeDocument/2006/relationships/table" Target="../tables/table17.xml"/><Relationship Id="rId17" Type="http://schemas.openxmlformats.org/officeDocument/2006/relationships/table" Target="../tables/table22.xml"/><Relationship Id="rId2" Type="http://schemas.openxmlformats.org/officeDocument/2006/relationships/table" Target="../tables/table7.xml"/><Relationship Id="rId16" Type="http://schemas.openxmlformats.org/officeDocument/2006/relationships/table" Target="../tables/table21.xml"/><Relationship Id="rId20" Type="http://schemas.openxmlformats.org/officeDocument/2006/relationships/table" Target="../tables/table25.xml"/><Relationship Id="rId1" Type="http://schemas.openxmlformats.org/officeDocument/2006/relationships/printerSettings" Target="../printerSettings/printerSettings5.bin"/><Relationship Id="rId6" Type="http://schemas.openxmlformats.org/officeDocument/2006/relationships/table" Target="../tables/table11.xml"/><Relationship Id="rId11" Type="http://schemas.openxmlformats.org/officeDocument/2006/relationships/table" Target="../tables/table16.xml"/><Relationship Id="rId24" Type="http://schemas.openxmlformats.org/officeDocument/2006/relationships/table" Target="../tables/table29.xml"/><Relationship Id="rId5" Type="http://schemas.openxmlformats.org/officeDocument/2006/relationships/table" Target="../tables/table10.xml"/><Relationship Id="rId15" Type="http://schemas.openxmlformats.org/officeDocument/2006/relationships/table" Target="../tables/table20.xml"/><Relationship Id="rId23" Type="http://schemas.openxmlformats.org/officeDocument/2006/relationships/table" Target="../tables/table28.xml"/><Relationship Id="rId10" Type="http://schemas.openxmlformats.org/officeDocument/2006/relationships/table" Target="../tables/table15.xml"/><Relationship Id="rId19" Type="http://schemas.openxmlformats.org/officeDocument/2006/relationships/table" Target="../tables/table24.xml"/><Relationship Id="rId4" Type="http://schemas.openxmlformats.org/officeDocument/2006/relationships/table" Target="../tables/table9.xml"/><Relationship Id="rId9" Type="http://schemas.openxmlformats.org/officeDocument/2006/relationships/table" Target="../tables/table14.xml"/><Relationship Id="rId14" Type="http://schemas.openxmlformats.org/officeDocument/2006/relationships/table" Target="../tables/table19.xml"/><Relationship Id="rId22"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DA459-D4C1-4DFB-86EB-CAC36913E81B}">
  <sheetPr>
    <pageSetUpPr fitToPage="1"/>
  </sheetPr>
  <dimension ref="A1:Z52"/>
  <sheetViews>
    <sheetView topLeftCell="A3" workbookViewId="0">
      <selection activeCell="H10" sqref="H10"/>
    </sheetView>
  </sheetViews>
  <sheetFormatPr defaultRowHeight="14.4" x14ac:dyDescent="0.3"/>
  <cols>
    <col min="1" max="1" width="10.33203125" bestFit="1" customWidth="1"/>
    <col min="2" max="2" width="31.33203125" customWidth="1"/>
    <col min="3" max="3" width="8.5546875" bestFit="1" customWidth="1"/>
    <col min="4" max="4" width="11" bestFit="1" customWidth="1"/>
    <col min="5" max="5" width="10.109375" bestFit="1" customWidth="1"/>
    <col min="6" max="6" width="26.6640625" customWidth="1"/>
    <col min="7" max="7" width="10.109375" bestFit="1" customWidth="1"/>
    <col min="8" max="8" width="15.88671875" customWidth="1"/>
    <col min="9" max="9" width="8.33203125" bestFit="1" customWidth="1"/>
    <col min="10" max="10" width="10.88671875" bestFit="1" customWidth="1"/>
    <col min="11" max="11" width="9" customWidth="1"/>
    <col min="12" max="12" width="12" bestFit="1" customWidth="1"/>
    <col min="13" max="13" width="11.109375" bestFit="1" customWidth="1"/>
    <col min="14" max="14" width="17.88671875" customWidth="1"/>
    <col min="15" max="15" width="27.88671875" bestFit="1" customWidth="1"/>
    <col min="16" max="17" width="15.6640625" customWidth="1"/>
    <col min="18" max="22" width="12.88671875" bestFit="1" customWidth="1"/>
    <col min="23" max="23" width="9.33203125" bestFit="1" customWidth="1"/>
    <col min="24" max="24" width="18.6640625" customWidth="1"/>
    <col min="25" max="25" width="20" bestFit="1" customWidth="1"/>
    <col min="26" max="26" width="12.33203125" customWidth="1"/>
  </cols>
  <sheetData>
    <row r="1" spans="1:26" ht="58.5" customHeight="1" x14ac:dyDescent="0.3">
      <c r="A1" s="79" t="s">
        <v>0</v>
      </c>
      <c r="B1" s="80"/>
      <c r="C1" s="80"/>
      <c r="D1" s="80"/>
      <c r="E1" s="80"/>
      <c r="F1" s="80"/>
      <c r="G1" s="80"/>
      <c r="H1" s="80"/>
      <c r="I1" s="80"/>
      <c r="J1" s="80"/>
      <c r="K1" s="80"/>
      <c r="L1" s="80"/>
      <c r="M1" s="80"/>
      <c r="N1" s="80"/>
      <c r="O1" s="80"/>
      <c r="P1" s="80"/>
      <c r="Q1" s="80"/>
      <c r="R1" s="80"/>
      <c r="S1" s="80"/>
      <c r="T1" s="80"/>
      <c r="U1" s="80"/>
      <c r="V1" s="80"/>
      <c r="W1" s="80"/>
      <c r="X1" s="80"/>
      <c r="Y1" s="80"/>
      <c r="Z1" s="80"/>
    </row>
    <row r="2" spans="1:26" ht="126" customHeight="1" x14ac:dyDescent="0.3">
      <c r="A2" s="81" t="s">
        <v>1</v>
      </c>
      <c r="B2" s="82"/>
      <c r="C2" s="82"/>
      <c r="D2" s="82"/>
      <c r="E2" s="82"/>
      <c r="F2" s="82"/>
      <c r="G2" s="82"/>
      <c r="H2" s="82"/>
      <c r="I2" s="82"/>
      <c r="J2" s="82"/>
      <c r="K2" s="82"/>
      <c r="L2" s="82"/>
      <c r="M2" s="82"/>
      <c r="N2" s="82"/>
      <c r="O2" s="82"/>
      <c r="P2" s="82"/>
      <c r="Q2" s="82"/>
      <c r="R2" s="82"/>
      <c r="S2" s="82"/>
      <c r="T2" s="82"/>
      <c r="U2" s="82"/>
      <c r="V2" s="82"/>
      <c r="W2" s="82"/>
      <c r="X2" s="82"/>
      <c r="Y2" s="82"/>
      <c r="Z2" s="82"/>
    </row>
    <row r="3" spans="1:26" ht="15" customHeight="1" x14ac:dyDescent="0.3">
      <c r="A3" s="83" t="s">
        <v>2</v>
      </c>
      <c r="B3" s="84"/>
      <c r="C3" s="84"/>
      <c r="D3" s="84"/>
      <c r="E3" s="84"/>
      <c r="F3" s="84"/>
      <c r="G3" s="84"/>
      <c r="H3" s="84"/>
      <c r="I3" s="84"/>
      <c r="J3" s="84"/>
      <c r="K3" s="84"/>
      <c r="L3" s="84"/>
      <c r="M3" s="84"/>
      <c r="N3" s="84"/>
      <c r="O3" s="84"/>
      <c r="P3" s="84"/>
      <c r="Q3" s="84"/>
      <c r="R3" s="84"/>
      <c r="S3" s="84"/>
      <c r="T3" s="84"/>
      <c r="U3" s="84"/>
      <c r="V3" s="84"/>
      <c r="W3" s="84"/>
      <c r="X3" s="84"/>
      <c r="Y3" s="84"/>
      <c r="Z3" s="84"/>
    </row>
    <row r="4" spans="1:26" ht="15" thickBot="1" x14ac:dyDescent="0.35">
      <c r="A4" s="85" t="s">
        <v>601</v>
      </c>
      <c r="B4" s="86"/>
      <c r="C4" s="86"/>
      <c r="D4" s="86"/>
      <c r="E4" s="86"/>
      <c r="F4" s="86"/>
      <c r="G4" s="86"/>
      <c r="H4" s="86"/>
      <c r="I4" s="86"/>
      <c r="J4" s="86"/>
      <c r="K4" s="86"/>
      <c r="L4" s="86"/>
      <c r="M4" s="86"/>
      <c r="N4" s="86"/>
      <c r="O4" s="86"/>
      <c r="P4" s="86"/>
      <c r="Q4" s="86"/>
      <c r="R4" s="86"/>
      <c r="S4" s="86"/>
      <c r="T4" s="86"/>
      <c r="U4" s="86"/>
      <c r="V4" s="86"/>
      <c r="W4" s="86"/>
      <c r="X4" s="86"/>
      <c r="Y4" s="86"/>
      <c r="Z4" s="86"/>
    </row>
    <row r="5" spans="1:26" s="24" customFormat="1" ht="28.8" x14ac:dyDescent="0.3">
      <c r="A5" s="27" t="s">
        <v>3</v>
      </c>
      <c r="B5" s="28" t="s">
        <v>4</v>
      </c>
      <c r="C5" s="29" t="s">
        <v>5</v>
      </c>
      <c r="D5" s="29" t="s">
        <v>6</v>
      </c>
      <c r="E5" s="29" t="s">
        <v>7</v>
      </c>
      <c r="F5" s="30" t="s">
        <v>8</v>
      </c>
      <c r="G5" s="29" t="s">
        <v>9</v>
      </c>
      <c r="H5" s="30" t="s">
        <v>10</v>
      </c>
      <c r="I5" s="29" t="s">
        <v>11</v>
      </c>
      <c r="J5" s="29" t="s">
        <v>12</v>
      </c>
      <c r="K5" s="30" t="s">
        <v>13</v>
      </c>
      <c r="L5" s="29" t="s">
        <v>14</v>
      </c>
      <c r="M5" s="29" t="s">
        <v>15</v>
      </c>
      <c r="N5" s="29" t="s">
        <v>16</v>
      </c>
      <c r="O5" s="30" t="s">
        <v>17</v>
      </c>
      <c r="P5" s="29" t="s">
        <v>18</v>
      </c>
      <c r="Q5" s="29" t="s">
        <v>19</v>
      </c>
      <c r="R5" s="29" t="s">
        <v>20</v>
      </c>
      <c r="S5" s="29" t="s">
        <v>21</v>
      </c>
      <c r="T5" s="29" t="s">
        <v>22</v>
      </c>
      <c r="U5" s="29" t="s">
        <v>23</v>
      </c>
      <c r="V5" s="29" t="s">
        <v>24</v>
      </c>
      <c r="W5" s="29" t="s">
        <v>25</v>
      </c>
      <c r="X5" s="29" t="s">
        <v>26</v>
      </c>
      <c r="Y5" s="44" t="s">
        <v>27</v>
      </c>
      <c r="Z5" s="31" t="s">
        <v>28</v>
      </c>
    </row>
    <row r="6" spans="1:26" x14ac:dyDescent="0.3">
      <c r="A6" s="15" t="s">
        <v>57</v>
      </c>
      <c r="B6" s="16" t="s">
        <v>85</v>
      </c>
      <c r="C6" s="9" t="str">
        <f>VLOOKUP(Table13[[#This Row],[Client Name]],Table20[[Client Lookup]:[ClientCodes]],2,FALSE)</f>
        <v>KDA1</v>
      </c>
      <c r="D6" s="9" t="str">
        <f>VLOOKUP(Table13[[#This Row],[Client
Code]],RegionalCode,2,FALSE)</f>
        <v>CEN</v>
      </c>
      <c r="E6" s="9" t="str">
        <f>VLOOKUP(Table13[[#This Row],[Client
Code]],Table20[[ClientCodes]:[Product Key]],2,FALSE)</f>
        <v>T2Prod</v>
      </c>
      <c r="F6" s="17" t="s">
        <v>219</v>
      </c>
      <c r="G6" s="9" t="str">
        <f>VLOOKUP(Table13[[#This Row],[Product Name]],Table21[],2,FALSE)</f>
        <v>SPO</v>
      </c>
      <c r="H6" s="17" t="s">
        <v>437</v>
      </c>
      <c r="I6" s="17" t="s">
        <v>443</v>
      </c>
      <c r="J6" s="17" t="s">
        <v>439</v>
      </c>
      <c r="K6" s="17" t="s">
        <v>465</v>
      </c>
      <c r="L6" s="18">
        <f>VLOOKUP(Table13[[#This Row],[Period]],'Spot Validation'!$F$2:$H$23,2,FALSE)</f>
        <v>44102</v>
      </c>
      <c r="M6" s="18">
        <f>VLOOKUP(Table13[[#This Row],[Period]],'Spot Validation'!$F$2:$H$23,3,FALSE)</f>
        <v>44192</v>
      </c>
      <c r="N6" s="17" t="s">
        <v>617</v>
      </c>
      <c r="O6" s="9" t="str">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Q420_KDA1_NBA Champ_CEN</v>
      </c>
      <c r="P6" s="9" t="str">
        <f>VLOOKUP(Table13[[#This Row],[Media Type]],'Spot Validation'!$A$2:$B$5,2,FALSE)</f>
        <v>TV</v>
      </c>
      <c r="Q6" s="17" t="s">
        <v>440</v>
      </c>
      <c r="R6" s="17" t="s">
        <v>512</v>
      </c>
      <c r="S6" s="17" t="s">
        <v>501</v>
      </c>
      <c r="T6" s="17" t="s">
        <v>507</v>
      </c>
      <c r="U6" s="17" t="s">
        <v>527</v>
      </c>
      <c r="V6" s="17" t="s">
        <v>540</v>
      </c>
      <c r="W6" s="17" t="s">
        <v>618</v>
      </c>
      <c r="X6" s="17" t="s">
        <v>619</v>
      </c>
      <c r="Y6" s="17" t="s">
        <v>620</v>
      </c>
      <c r="Z6" s="25">
        <v>5000</v>
      </c>
    </row>
    <row r="7" spans="1:26" x14ac:dyDescent="0.3">
      <c r="A7" s="15" t="s">
        <v>57</v>
      </c>
      <c r="B7" s="16" t="s">
        <v>107</v>
      </c>
      <c r="C7" s="9" t="str">
        <f>VLOOKUP(Table13[[#This Row],[Client Name]],Table20[[Client Lookup]:[ClientCodes]],2,FALSE)</f>
        <v>KDA2</v>
      </c>
      <c r="D7" s="9" t="str">
        <f>VLOOKUP(Table13[[#This Row],[Client
Code]],RegionalCode,2,FALSE)</f>
        <v>EAS</v>
      </c>
      <c r="E7" s="9" t="str">
        <f>VLOOKUP(Table13[[#This Row],[Client
Code]],Table20[[ClientCodes]:[Product Key]],2,FALSE)</f>
        <v>T2Prod</v>
      </c>
      <c r="F7" s="17" t="s">
        <v>219</v>
      </c>
      <c r="G7" s="9" t="str">
        <f>VLOOKUP(Table13[[#This Row],[Product Name]],Table21[],2,FALSE)</f>
        <v>SPO</v>
      </c>
      <c r="H7" s="17" t="s">
        <v>437</v>
      </c>
      <c r="I7" s="17" t="s">
        <v>443</v>
      </c>
      <c r="J7" s="17" t="s">
        <v>439</v>
      </c>
      <c r="K7" s="17" t="s">
        <v>465</v>
      </c>
      <c r="L7" s="18">
        <f>VLOOKUP(Table13[[#This Row],[Period]],'Spot Validation'!$F$2:$H$23,2,FALSE)</f>
        <v>44102</v>
      </c>
      <c r="M7" s="18">
        <f>VLOOKUP(Table13[[#This Row],[Period]],'Spot Validation'!$F$2:$H$23,3,FALSE)</f>
        <v>44192</v>
      </c>
      <c r="N7" s="17" t="s">
        <v>617</v>
      </c>
      <c r="O7" s="9" t="str">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Q420_KDA2_NBA Champ_EAS</v>
      </c>
      <c r="P7" s="9" t="str">
        <f>VLOOKUP(Table13[[#This Row],[Media Type]],'Spot Validation'!$A$2:$B$5,2,FALSE)</f>
        <v>TV</v>
      </c>
      <c r="Q7" s="17" t="s">
        <v>440</v>
      </c>
      <c r="R7" s="17" t="s">
        <v>512</v>
      </c>
      <c r="S7" s="17" t="s">
        <v>501</v>
      </c>
      <c r="T7" s="17" t="s">
        <v>507</v>
      </c>
      <c r="U7" s="17" t="s">
        <v>527</v>
      </c>
      <c r="V7" s="17" t="s">
        <v>540</v>
      </c>
      <c r="W7" s="17" t="s">
        <v>618</v>
      </c>
      <c r="X7" s="17" t="s">
        <v>619</v>
      </c>
      <c r="Y7" s="17" t="s">
        <v>620</v>
      </c>
      <c r="Z7" s="25">
        <v>5000</v>
      </c>
    </row>
    <row r="8" spans="1:26" x14ac:dyDescent="0.3">
      <c r="A8" s="15" t="s">
        <v>57</v>
      </c>
      <c r="B8" s="16" t="s">
        <v>127</v>
      </c>
      <c r="C8" s="9" t="str">
        <f>VLOOKUP(Table13[[#This Row],[Client Name]],Table20[[Client Lookup]:[ClientCodes]],2,FALSE)</f>
        <v>KDA3</v>
      </c>
      <c r="D8" s="9" t="str">
        <f>VLOOKUP(Table13[[#This Row],[Client
Code]],RegionalCode,2,FALSE)</f>
        <v>SOU</v>
      </c>
      <c r="E8" s="9" t="str">
        <f>VLOOKUP(Table13[[#This Row],[Client
Code]],Table20[[ClientCodes]:[Product Key]],2,FALSE)</f>
        <v>T2Prod</v>
      </c>
      <c r="F8" s="17" t="s">
        <v>219</v>
      </c>
      <c r="G8" s="9" t="str">
        <f>VLOOKUP(Table13[[#This Row],[Product Name]],Table21[],2,FALSE)</f>
        <v>SPO</v>
      </c>
      <c r="H8" s="17" t="s">
        <v>437</v>
      </c>
      <c r="I8" s="17" t="s">
        <v>443</v>
      </c>
      <c r="J8" s="17" t="s">
        <v>439</v>
      </c>
      <c r="K8" s="17" t="s">
        <v>465</v>
      </c>
      <c r="L8" s="18">
        <f>VLOOKUP(Table13[[#This Row],[Period]],'Spot Validation'!$F$2:$H$23,2,FALSE)</f>
        <v>44102</v>
      </c>
      <c r="M8" s="18">
        <f>VLOOKUP(Table13[[#This Row],[Period]],'Spot Validation'!$F$2:$H$23,3,FALSE)</f>
        <v>44192</v>
      </c>
      <c r="N8" s="17" t="s">
        <v>617</v>
      </c>
      <c r="O8" s="9" t="str">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Q420_KDA3_NBA Champ_SOU</v>
      </c>
      <c r="P8" s="9" t="str">
        <f>VLOOKUP(Table13[[#This Row],[Media Type]],'Spot Validation'!$A$2:$B$5,2,FALSE)</f>
        <v>TV</v>
      </c>
      <c r="Q8" s="17" t="s">
        <v>440</v>
      </c>
      <c r="R8" s="17" t="s">
        <v>512</v>
      </c>
      <c r="S8" s="17" t="s">
        <v>501</v>
      </c>
      <c r="T8" s="17" t="s">
        <v>507</v>
      </c>
      <c r="U8" s="17" t="s">
        <v>527</v>
      </c>
      <c r="V8" s="17" t="s">
        <v>540</v>
      </c>
      <c r="W8" s="17" t="s">
        <v>618</v>
      </c>
      <c r="X8" s="17" t="s">
        <v>619</v>
      </c>
      <c r="Y8" s="17" t="s">
        <v>620</v>
      </c>
      <c r="Z8" s="25">
        <v>5000</v>
      </c>
    </row>
    <row r="9" spans="1:26" x14ac:dyDescent="0.3">
      <c r="A9" s="15" t="s">
        <v>57</v>
      </c>
      <c r="B9" s="16" t="s">
        <v>85</v>
      </c>
      <c r="C9" s="9" t="str">
        <f>VLOOKUP(Table13[[#This Row],[Client Name]],Table20[[Client Lookup]:[ClientCodes]],2,FALSE)</f>
        <v>KDA1</v>
      </c>
      <c r="D9" s="9" t="str">
        <f>VLOOKUP(Table13[[#This Row],[Client
Code]],RegionalCode,2,FALSE)</f>
        <v>CEN</v>
      </c>
      <c r="E9" s="9" t="str">
        <f>VLOOKUP(Table13[[#This Row],[Client
Code]],Table20[[ClientCodes]:[Product Key]],2,FALSE)</f>
        <v>T2Prod</v>
      </c>
      <c r="F9" s="17" t="s">
        <v>222</v>
      </c>
      <c r="G9" s="9" t="str">
        <f>VLOOKUP(Table13[[#This Row],[Product Name]],Table21[],2,FALSE)</f>
        <v>SNP</v>
      </c>
      <c r="H9" s="17" t="s">
        <v>621</v>
      </c>
      <c r="I9" s="17" t="s">
        <v>443</v>
      </c>
      <c r="J9" s="17" t="s">
        <v>439</v>
      </c>
      <c r="K9" s="17" t="s">
        <v>465</v>
      </c>
      <c r="L9" s="18">
        <f>VLOOKUP(Table13[[#This Row],[Period]],'Spot Validation'!$F$2:$H$23,2,FALSE)</f>
        <v>44102</v>
      </c>
      <c r="M9" s="18">
        <f>VLOOKUP(Table13[[#This Row],[Period]],'Spot Validation'!$F$2:$H$23,3,FALSE)</f>
        <v>44192</v>
      </c>
      <c r="N9" s="17" t="s">
        <v>622</v>
      </c>
      <c r="O9" s="9" t="str">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Q420_KDA1_Rndm Chmp Game_CEN</v>
      </c>
      <c r="P9" s="9" t="str">
        <f>VLOOKUP(Table13[[#This Row],[Media Type]],'Spot Validation'!$A$2:$B$5,2,FALSE)</f>
        <v>Radio</v>
      </c>
      <c r="Q9" s="17" t="s">
        <v>440</v>
      </c>
      <c r="R9" s="17" t="s">
        <v>512</v>
      </c>
      <c r="S9" s="17" t="s">
        <v>507</v>
      </c>
      <c r="T9" s="17" t="s">
        <v>527</v>
      </c>
      <c r="U9" s="17" t="s">
        <v>540</v>
      </c>
      <c r="V9" s="17"/>
      <c r="W9" s="17"/>
      <c r="X9" s="17">
        <v>9540032</v>
      </c>
      <c r="Y9" s="17" t="s">
        <v>623</v>
      </c>
      <c r="Z9" s="25">
        <v>5001</v>
      </c>
    </row>
    <row r="10" spans="1:26" x14ac:dyDescent="0.3">
      <c r="A10" s="15" t="s">
        <v>57</v>
      </c>
      <c r="B10" s="16" t="s">
        <v>85</v>
      </c>
      <c r="C10" s="9" t="str">
        <f>VLOOKUP(Table13[[#This Row],[Client Name]],Table20[[Client Lookup]:[ClientCodes]],2,FALSE)</f>
        <v>KDA1</v>
      </c>
      <c r="D10" s="9" t="str">
        <f>VLOOKUP(Table13[[#This Row],[Client
Code]],RegionalCode,2,FALSE)</f>
        <v>CEN</v>
      </c>
      <c r="E10" s="9" t="str">
        <f>VLOOKUP(Table13[[#This Row],[Client
Code]],Table20[[ClientCodes]:[Product Key]],2,FALSE)</f>
        <v>T2Prod</v>
      </c>
      <c r="F10" s="17" t="s">
        <v>222</v>
      </c>
      <c r="G10" s="9" t="str">
        <f>VLOOKUP(Table13[[#This Row],[Product Name]],Table21[],2,FALSE)</f>
        <v>SNP</v>
      </c>
      <c r="H10" s="17" t="s">
        <v>447</v>
      </c>
      <c r="I10" s="17" t="s">
        <v>443</v>
      </c>
      <c r="J10" s="17" t="s">
        <v>439</v>
      </c>
      <c r="K10" s="17" t="s">
        <v>465</v>
      </c>
      <c r="L10" s="18">
        <f>VLOOKUP(Table13[[#This Row],[Period]],'Spot Validation'!$F$2:$H$23,2,FALSE)</f>
        <v>44102</v>
      </c>
      <c r="M10" s="18">
        <f>VLOOKUP(Table13[[#This Row],[Period]],'Spot Validation'!$F$2:$H$23,3,FALSE)</f>
        <v>44192</v>
      </c>
      <c r="N10" s="17" t="s">
        <v>622</v>
      </c>
      <c r="O10" s="9" t="str">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Q420_KDA1_Rndm Chmp Game_CEN</v>
      </c>
      <c r="P10" s="9" t="str">
        <f>VLOOKUP(Table13[[#This Row],[Media Type]],'Spot Validation'!$A$2:$B$5,2,FALSE)</f>
        <v>Radio</v>
      </c>
      <c r="Q10" s="17" t="s">
        <v>440</v>
      </c>
      <c r="R10" s="17" t="s">
        <v>512</v>
      </c>
      <c r="S10" s="17"/>
      <c r="T10" s="17"/>
      <c r="U10" s="17"/>
      <c r="V10" s="17"/>
      <c r="W10" s="17"/>
      <c r="X10" s="17" t="s">
        <v>619</v>
      </c>
      <c r="Y10" s="17" t="s">
        <v>634</v>
      </c>
      <c r="Z10" s="25">
        <v>5001</v>
      </c>
    </row>
    <row r="11" spans="1:26" x14ac:dyDescent="0.3">
      <c r="A11" s="15"/>
      <c r="B11" s="16"/>
      <c r="C11" s="9" t="e">
        <f>VLOOKUP(Table13[[#This Row],[Client Name]],Table20[[Client Lookup]:[ClientCodes]],2,FALSE)</f>
        <v>#N/A</v>
      </c>
      <c r="D11" s="9" t="e">
        <f>VLOOKUP(Table13[[#This Row],[Client
Code]],RegionalCode,2,FALSE)</f>
        <v>#N/A</v>
      </c>
      <c r="E11" s="9" t="e">
        <f>VLOOKUP(Table13[[#This Row],[Client
Code]],Table20[[ClientCodes]:[Product Key]],2,FALSE)</f>
        <v>#N/A</v>
      </c>
      <c r="F11" s="17"/>
      <c r="G11" s="9" t="e">
        <f>VLOOKUP(Table13[[#This Row],[Product Name]],Table21[],2,FALSE)</f>
        <v>#N/A</v>
      </c>
      <c r="H11" s="17"/>
      <c r="I11" s="17"/>
      <c r="J11" s="17"/>
      <c r="K11" s="17"/>
      <c r="L11" s="18" t="e">
        <f>VLOOKUP(Table13[[#This Row],[Period]],'Spot Validation'!$F$2:$H$23,2,FALSE)</f>
        <v>#N/A</v>
      </c>
      <c r="M11" s="18" t="e">
        <f>VLOOKUP(Table13[[#This Row],[Period]],'Spot Validation'!$F$2:$H$23,3,FALSE)</f>
        <v>#N/A</v>
      </c>
      <c r="N11" s="17"/>
      <c r="O11"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1" s="9" t="e">
        <f>VLOOKUP(Table13[[#This Row],[Media Type]],'Spot Validation'!$A$2:$B$5,2,FALSE)</f>
        <v>#N/A</v>
      </c>
      <c r="Q11" s="17"/>
      <c r="R11" s="17"/>
      <c r="S11" s="17"/>
      <c r="T11" s="17"/>
      <c r="U11" s="17"/>
      <c r="V11" s="17"/>
      <c r="W11" s="17"/>
      <c r="X11" s="17"/>
      <c r="Y11" s="17"/>
      <c r="Z11" s="25"/>
    </row>
    <row r="12" spans="1:26" x14ac:dyDescent="0.3">
      <c r="A12" s="15"/>
      <c r="B12" s="16"/>
      <c r="C12" s="9" t="e">
        <f>VLOOKUP(Table13[[#This Row],[Client Name]],Table20[[Client Lookup]:[ClientCodes]],2,FALSE)</f>
        <v>#N/A</v>
      </c>
      <c r="D12" s="9" t="e">
        <f>VLOOKUP(Table13[[#This Row],[Client
Code]],RegionalCode,2,FALSE)</f>
        <v>#N/A</v>
      </c>
      <c r="E12" s="9" t="e">
        <f>VLOOKUP(Table13[[#This Row],[Client
Code]],Table20[[ClientCodes]:[Product Key]],2,FALSE)</f>
        <v>#N/A</v>
      </c>
      <c r="F12" s="17"/>
      <c r="G12" s="9" t="e">
        <f>VLOOKUP(Table13[[#This Row],[Product Name]],Table21[],2,FALSE)</f>
        <v>#N/A</v>
      </c>
      <c r="H12" s="17"/>
      <c r="I12" s="17"/>
      <c r="J12" s="17"/>
      <c r="K12" s="17"/>
      <c r="L12" s="18" t="e">
        <f>VLOOKUP(Table13[[#This Row],[Period]],'Spot Validation'!$F$2:$H$23,2,FALSE)</f>
        <v>#N/A</v>
      </c>
      <c r="M12" s="18" t="e">
        <f>VLOOKUP(Table13[[#This Row],[Period]],'Spot Validation'!$F$2:$H$23,3,FALSE)</f>
        <v>#N/A</v>
      </c>
      <c r="N12" s="17"/>
      <c r="O12"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2" s="9" t="e">
        <f>VLOOKUP(Table13[[#This Row],[Media Type]],'Spot Validation'!$A$2:$B$5,2,FALSE)</f>
        <v>#N/A</v>
      </c>
      <c r="Q12" s="17"/>
      <c r="R12" s="17"/>
      <c r="S12" s="17"/>
      <c r="T12" s="17"/>
      <c r="U12" s="17"/>
      <c r="V12" s="17"/>
      <c r="W12" s="17"/>
      <c r="X12" s="17"/>
      <c r="Y12" s="17"/>
      <c r="Z12" s="25"/>
    </row>
    <row r="13" spans="1:26" x14ac:dyDescent="0.3">
      <c r="A13" s="15"/>
      <c r="B13" s="16"/>
      <c r="C13" s="9" t="e">
        <f>VLOOKUP(Table13[[#This Row],[Client Name]],Table20[[Client Lookup]:[ClientCodes]],2,FALSE)</f>
        <v>#N/A</v>
      </c>
      <c r="D13" s="9" t="e">
        <f>VLOOKUP(Table13[[#This Row],[Client
Code]],RegionalCode,2,FALSE)</f>
        <v>#N/A</v>
      </c>
      <c r="E13" s="9" t="e">
        <f>VLOOKUP(Table13[[#This Row],[Client
Code]],Table20[[ClientCodes]:[Product Key]],2,FALSE)</f>
        <v>#N/A</v>
      </c>
      <c r="F13" s="17"/>
      <c r="G13" s="9" t="e">
        <f>VLOOKUP(Table13[[#This Row],[Product Name]],Table21[],2,FALSE)</f>
        <v>#N/A</v>
      </c>
      <c r="H13" s="17"/>
      <c r="I13" s="17"/>
      <c r="J13" s="17"/>
      <c r="K13" s="17"/>
      <c r="L13" s="18" t="e">
        <f>VLOOKUP(Table13[[#This Row],[Period]],'Spot Validation'!$F$2:$H$23,2,FALSE)</f>
        <v>#N/A</v>
      </c>
      <c r="M13" s="18" t="e">
        <f>VLOOKUP(Table13[[#This Row],[Period]],'Spot Validation'!$F$2:$H$23,3,FALSE)</f>
        <v>#N/A</v>
      </c>
      <c r="N13" s="17"/>
      <c r="O13"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3" s="9" t="e">
        <f>VLOOKUP(Table13[[#This Row],[Media Type]],'Spot Validation'!$A$2:$B$5,2,FALSE)</f>
        <v>#N/A</v>
      </c>
      <c r="Q13" s="17"/>
      <c r="R13" s="17"/>
      <c r="S13" s="17"/>
      <c r="T13" s="17"/>
      <c r="U13" s="17"/>
      <c r="V13" s="17"/>
      <c r="W13" s="17"/>
      <c r="X13" s="17"/>
      <c r="Y13" s="17"/>
      <c r="Z13" s="25"/>
    </row>
    <row r="14" spans="1:26" x14ac:dyDescent="0.3">
      <c r="A14" s="15"/>
      <c r="B14" s="16"/>
      <c r="C14" s="9" t="e">
        <f>VLOOKUP(Table13[[#This Row],[Client Name]],Table20[[Client Lookup]:[ClientCodes]],2,FALSE)</f>
        <v>#N/A</v>
      </c>
      <c r="D14" s="9" t="e">
        <f>VLOOKUP(Table13[[#This Row],[Client
Code]],RegionalCode,2,FALSE)</f>
        <v>#N/A</v>
      </c>
      <c r="E14" s="9" t="e">
        <f>VLOOKUP(Table13[[#This Row],[Client
Code]],Table20[[ClientCodes]:[Product Key]],2,FALSE)</f>
        <v>#N/A</v>
      </c>
      <c r="F14" s="17"/>
      <c r="G14" s="9" t="e">
        <f>VLOOKUP(Table13[[#This Row],[Product Name]],Table21[],2,FALSE)</f>
        <v>#N/A</v>
      </c>
      <c r="H14" s="17"/>
      <c r="I14" s="17"/>
      <c r="J14" s="17"/>
      <c r="K14" s="17"/>
      <c r="L14" s="18" t="e">
        <f>VLOOKUP(Table13[[#This Row],[Period]],'Spot Validation'!$F$2:$H$23,2,FALSE)</f>
        <v>#N/A</v>
      </c>
      <c r="M14" s="18" t="e">
        <f>VLOOKUP(Table13[[#This Row],[Period]],'Spot Validation'!$F$2:$H$23,3,FALSE)</f>
        <v>#N/A</v>
      </c>
      <c r="N14" s="17"/>
      <c r="O14"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4" s="9" t="e">
        <f>VLOOKUP(Table13[[#This Row],[Media Type]],'Spot Validation'!$A$2:$B$5,2,FALSE)</f>
        <v>#N/A</v>
      </c>
      <c r="Q14" s="17"/>
      <c r="R14" s="17"/>
      <c r="S14" s="17"/>
      <c r="T14" s="17"/>
      <c r="U14" s="17"/>
      <c r="V14" s="17"/>
      <c r="W14" s="17"/>
      <c r="X14" s="17"/>
      <c r="Y14" s="17"/>
      <c r="Z14" s="25"/>
    </row>
    <row r="15" spans="1:26" x14ac:dyDescent="0.3">
      <c r="A15" s="15"/>
      <c r="B15" s="16"/>
      <c r="C15" s="9" t="e">
        <f>VLOOKUP(Table13[[#This Row],[Client Name]],Table20[[Client Lookup]:[ClientCodes]],2,FALSE)</f>
        <v>#N/A</v>
      </c>
      <c r="D15" s="9" t="e">
        <f>VLOOKUP(Table13[[#This Row],[Client
Code]],RegionalCode,2,FALSE)</f>
        <v>#N/A</v>
      </c>
      <c r="E15" s="9" t="e">
        <f>VLOOKUP(Table13[[#This Row],[Client
Code]],Table20[[ClientCodes]:[Product Key]],2,FALSE)</f>
        <v>#N/A</v>
      </c>
      <c r="F15" s="17"/>
      <c r="G15" s="9" t="e">
        <f>VLOOKUP(Table13[[#This Row],[Product Name]],Table21[],2,FALSE)</f>
        <v>#N/A</v>
      </c>
      <c r="H15" s="17"/>
      <c r="I15" s="17"/>
      <c r="J15" s="17"/>
      <c r="K15" s="17"/>
      <c r="L15" s="18" t="e">
        <f>VLOOKUP(Table13[[#This Row],[Period]],'Spot Validation'!$F$2:$H$23,2,FALSE)</f>
        <v>#N/A</v>
      </c>
      <c r="M15" s="18" t="e">
        <f>VLOOKUP(Table13[[#This Row],[Period]],'Spot Validation'!$F$2:$H$23,3,FALSE)</f>
        <v>#N/A</v>
      </c>
      <c r="N15" s="17"/>
      <c r="O15"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5" s="9" t="e">
        <f>VLOOKUP(Table13[[#This Row],[Media Type]],'Spot Validation'!$A$2:$B$5,2,FALSE)</f>
        <v>#N/A</v>
      </c>
      <c r="Q15" s="17"/>
      <c r="R15" s="17"/>
      <c r="S15" s="17"/>
      <c r="T15" s="17"/>
      <c r="U15" s="17"/>
      <c r="V15" s="17"/>
      <c r="W15" s="17"/>
      <c r="X15" s="17"/>
      <c r="Y15" s="17"/>
      <c r="Z15" s="25"/>
    </row>
    <row r="16" spans="1:26" x14ac:dyDescent="0.3">
      <c r="A16" s="15"/>
      <c r="B16" s="16"/>
      <c r="C16" s="9" t="e">
        <f>VLOOKUP(Table13[[#This Row],[Client Name]],Table20[[Client Lookup]:[ClientCodes]],2,FALSE)</f>
        <v>#N/A</v>
      </c>
      <c r="D16" s="9" t="e">
        <f>VLOOKUP(Table13[[#This Row],[Client
Code]],RegionalCode,2,FALSE)</f>
        <v>#N/A</v>
      </c>
      <c r="E16" s="9" t="e">
        <f>VLOOKUP(Table13[[#This Row],[Client
Code]],Table20[[ClientCodes]:[Product Key]],2,FALSE)</f>
        <v>#N/A</v>
      </c>
      <c r="F16" s="17"/>
      <c r="G16" s="9" t="e">
        <f>VLOOKUP(Table13[[#This Row],[Product Name]],Table21[],2,FALSE)</f>
        <v>#N/A</v>
      </c>
      <c r="H16" s="17"/>
      <c r="I16" s="17"/>
      <c r="J16" s="17"/>
      <c r="K16" s="17"/>
      <c r="L16" s="18" t="e">
        <f>VLOOKUP(Table13[[#This Row],[Period]],'Spot Validation'!$F$2:$H$23,2,FALSE)</f>
        <v>#N/A</v>
      </c>
      <c r="M16" s="18" t="e">
        <f>VLOOKUP(Table13[[#This Row],[Period]],'Spot Validation'!$F$2:$H$23,3,FALSE)</f>
        <v>#N/A</v>
      </c>
      <c r="N16" s="17"/>
      <c r="O16"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6" s="9" t="e">
        <f>VLOOKUP(Table13[[#This Row],[Media Type]],'Spot Validation'!$A$2:$B$5,2,FALSE)</f>
        <v>#N/A</v>
      </c>
      <c r="Q16" s="17"/>
      <c r="R16" s="17"/>
      <c r="S16" s="17"/>
      <c r="T16" s="17"/>
      <c r="U16" s="17"/>
      <c r="V16" s="17"/>
      <c r="W16" s="17"/>
      <c r="X16" s="17"/>
      <c r="Y16" s="17"/>
      <c r="Z16" s="25"/>
    </row>
    <row r="17" spans="1:26" x14ac:dyDescent="0.3">
      <c r="A17" s="15"/>
      <c r="B17" s="16"/>
      <c r="C17" s="9" t="e">
        <f>VLOOKUP(Table13[[#This Row],[Client Name]],Table20[[Client Lookup]:[ClientCodes]],2,FALSE)</f>
        <v>#N/A</v>
      </c>
      <c r="D17" s="9" t="e">
        <f>VLOOKUP(Table13[[#This Row],[Client
Code]],RegionalCode,2,FALSE)</f>
        <v>#N/A</v>
      </c>
      <c r="E17" s="9" t="e">
        <f>VLOOKUP(Table13[[#This Row],[Client
Code]],Table20[[ClientCodes]:[Product Key]],2,FALSE)</f>
        <v>#N/A</v>
      </c>
      <c r="F17" s="17"/>
      <c r="G17" s="9" t="e">
        <f>VLOOKUP(Table13[[#This Row],[Product Name]],Table21[],2,FALSE)</f>
        <v>#N/A</v>
      </c>
      <c r="H17" s="17"/>
      <c r="I17" s="17"/>
      <c r="J17" s="17"/>
      <c r="K17" s="17"/>
      <c r="L17" s="18" t="e">
        <f>VLOOKUP(Table13[[#This Row],[Period]],'Spot Validation'!$F$2:$H$23,2,FALSE)</f>
        <v>#N/A</v>
      </c>
      <c r="M17" s="18" t="e">
        <f>VLOOKUP(Table13[[#This Row],[Period]],'Spot Validation'!$F$2:$H$23,3,FALSE)</f>
        <v>#N/A</v>
      </c>
      <c r="N17" s="17"/>
      <c r="O17"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7" s="9" t="e">
        <f>VLOOKUP(Table13[[#This Row],[Media Type]],'Spot Validation'!$A$2:$B$5,2,FALSE)</f>
        <v>#N/A</v>
      </c>
      <c r="Q17" s="17"/>
      <c r="R17" s="17"/>
      <c r="S17" s="17"/>
      <c r="T17" s="17"/>
      <c r="U17" s="17"/>
      <c r="V17" s="17"/>
      <c r="W17" s="17"/>
      <c r="X17" s="17"/>
      <c r="Y17" s="17"/>
      <c r="Z17" s="25"/>
    </row>
    <row r="18" spans="1:26" x14ac:dyDescent="0.3">
      <c r="A18" s="15"/>
      <c r="B18" s="16"/>
      <c r="C18" s="9" t="e">
        <f>VLOOKUP(Table13[[#This Row],[Client Name]],Table20[[Client Lookup]:[ClientCodes]],2,FALSE)</f>
        <v>#N/A</v>
      </c>
      <c r="D18" s="9" t="e">
        <f>VLOOKUP(Table13[[#This Row],[Client
Code]],RegionalCode,2,FALSE)</f>
        <v>#N/A</v>
      </c>
      <c r="E18" s="9" t="e">
        <f>VLOOKUP(Table13[[#This Row],[Client
Code]],Table20[[ClientCodes]:[Product Key]],2,FALSE)</f>
        <v>#N/A</v>
      </c>
      <c r="F18" s="17"/>
      <c r="G18" s="9" t="e">
        <f>VLOOKUP(Table13[[#This Row],[Product Name]],Table21[],2,FALSE)</f>
        <v>#N/A</v>
      </c>
      <c r="H18" s="17"/>
      <c r="I18" s="17"/>
      <c r="J18" s="17"/>
      <c r="K18" s="17"/>
      <c r="L18" s="18" t="e">
        <f>VLOOKUP(Table13[[#This Row],[Period]],'Spot Validation'!$F$2:$H$23,2,FALSE)</f>
        <v>#N/A</v>
      </c>
      <c r="M18" s="18" t="e">
        <f>VLOOKUP(Table13[[#This Row],[Period]],'Spot Validation'!$F$2:$H$23,3,FALSE)</f>
        <v>#N/A</v>
      </c>
      <c r="N18" s="17"/>
      <c r="O18"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8" s="9" t="e">
        <f>VLOOKUP(Table13[[#This Row],[Media Type]],'Spot Validation'!$A$2:$B$5,2,FALSE)</f>
        <v>#N/A</v>
      </c>
      <c r="Q18" s="17"/>
      <c r="R18" s="17"/>
      <c r="S18" s="17"/>
      <c r="T18" s="17"/>
      <c r="U18" s="17"/>
      <c r="V18" s="17"/>
      <c r="W18" s="17"/>
      <c r="X18" s="17"/>
      <c r="Y18" s="17"/>
      <c r="Z18" s="25"/>
    </row>
    <row r="19" spans="1:26" x14ac:dyDescent="0.3">
      <c r="A19" s="15"/>
      <c r="B19" s="16"/>
      <c r="C19" s="9" t="e">
        <f>VLOOKUP(Table13[[#This Row],[Client Name]],Table20[[Client Lookup]:[ClientCodes]],2,FALSE)</f>
        <v>#N/A</v>
      </c>
      <c r="D19" s="9" t="e">
        <f>VLOOKUP(Table13[[#This Row],[Client
Code]],RegionalCode,2,FALSE)</f>
        <v>#N/A</v>
      </c>
      <c r="E19" s="9" t="e">
        <f>VLOOKUP(Table13[[#This Row],[Client
Code]],Table20[[ClientCodes]:[Product Key]],2,FALSE)</f>
        <v>#N/A</v>
      </c>
      <c r="F19" s="17"/>
      <c r="G19" s="9" t="e">
        <f>VLOOKUP(Table13[[#This Row],[Product Name]],Table21[],2,FALSE)</f>
        <v>#N/A</v>
      </c>
      <c r="H19" s="17"/>
      <c r="I19" s="17"/>
      <c r="J19" s="17"/>
      <c r="K19" s="17"/>
      <c r="L19" s="18" t="e">
        <f>VLOOKUP(Table13[[#This Row],[Period]],'Spot Validation'!$F$2:$H$23,2,FALSE)</f>
        <v>#N/A</v>
      </c>
      <c r="M19" s="18" t="e">
        <f>VLOOKUP(Table13[[#This Row],[Period]],'Spot Validation'!$F$2:$H$23,3,FALSE)</f>
        <v>#N/A</v>
      </c>
      <c r="N19" s="17"/>
      <c r="O19"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19" s="9" t="e">
        <f>VLOOKUP(Table13[[#This Row],[Media Type]],'Spot Validation'!$A$2:$B$5,2,FALSE)</f>
        <v>#N/A</v>
      </c>
      <c r="Q19" s="17"/>
      <c r="R19" s="17"/>
      <c r="S19" s="17"/>
      <c r="T19" s="17"/>
      <c r="U19" s="17"/>
      <c r="V19" s="17"/>
      <c r="W19" s="17"/>
      <c r="X19" s="17"/>
      <c r="Y19" s="17"/>
      <c r="Z19" s="25"/>
    </row>
    <row r="20" spans="1:26" x14ac:dyDescent="0.3">
      <c r="A20" s="15"/>
      <c r="B20" s="16"/>
      <c r="C20" s="9" t="e">
        <f>VLOOKUP(Table13[[#This Row],[Client Name]],Table20[[Client Lookup]:[ClientCodes]],2,FALSE)</f>
        <v>#N/A</v>
      </c>
      <c r="D20" s="9" t="e">
        <f>VLOOKUP(Table13[[#This Row],[Client
Code]],RegionalCode,2,FALSE)</f>
        <v>#N/A</v>
      </c>
      <c r="E20" s="9" t="e">
        <f>VLOOKUP(Table13[[#This Row],[Client
Code]],Table20[[ClientCodes]:[Product Key]],2,FALSE)</f>
        <v>#N/A</v>
      </c>
      <c r="F20" s="17"/>
      <c r="G20" s="9" t="e">
        <f>VLOOKUP(Table13[[#This Row],[Product Name]],Table21[],2,FALSE)</f>
        <v>#N/A</v>
      </c>
      <c r="H20" s="17"/>
      <c r="I20" s="17"/>
      <c r="J20" s="17"/>
      <c r="K20" s="17"/>
      <c r="L20" s="18" t="e">
        <f>VLOOKUP(Table13[[#This Row],[Period]],'Spot Validation'!$F$2:$H$23,2,FALSE)</f>
        <v>#N/A</v>
      </c>
      <c r="M20" s="18" t="e">
        <f>VLOOKUP(Table13[[#This Row],[Period]],'Spot Validation'!$F$2:$H$23,3,FALSE)</f>
        <v>#N/A</v>
      </c>
      <c r="N20" s="17"/>
      <c r="O20"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0" s="9" t="e">
        <f>VLOOKUP(Table13[[#This Row],[Media Type]],'Spot Validation'!$A$2:$B$5,2,FALSE)</f>
        <v>#N/A</v>
      </c>
      <c r="Q20" s="17"/>
      <c r="R20" s="17"/>
      <c r="S20" s="17"/>
      <c r="T20" s="17"/>
      <c r="U20" s="17"/>
      <c r="V20" s="17"/>
      <c r="W20" s="17"/>
      <c r="X20" s="17"/>
      <c r="Y20" s="17"/>
      <c r="Z20" s="25"/>
    </row>
    <row r="21" spans="1:26" x14ac:dyDescent="0.3">
      <c r="A21" s="15"/>
      <c r="B21" s="16"/>
      <c r="C21" s="9" t="e">
        <f>VLOOKUP(Table13[[#This Row],[Client Name]],Table20[[Client Lookup]:[ClientCodes]],2,FALSE)</f>
        <v>#N/A</v>
      </c>
      <c r="D21" s="9" t="e">
        <f>VLOOKUP(Table13[[#This Row],[Client
Code]],RegionalCode,2,FALSE)</f>
        <v>#N/A</v>
      </c>
      <c r="E21" s="9" t="e">
        <f>VLOOKUP(Table13[[#This Row],[Client
Code]],Table20[[ClientCodes]:[Product Key]],2,FALSE)</f>
        <v>#N/A</v>
      </c>
      <c r="F21" s="17"/>
      <c r="G21" s="9" t="e">
        <f>VLOOKUP(Table13[[#This Row],[Product Name]],Table21[],2,FALSE)</f>
        <v>#N/A</v>
      </c>
      <c r="H21" s="17"/>
      <c r="I21" s="17"/>
      <c r="J21" s="17"/>
      <c r="K21" s="17"/>
      <c r="L21" s="18" t="e">
        <f>VLOOKUP(Table13[[#This Row],[Period]],'Spot Validation'!$F$2:$H$23,2,FALSE)</f>
        <v>#N/A</v>
      </c>
      <c r="M21" s="18" t="e">
        <f>VLOOKUP(Table13[[#This Row],[Period]],'Spot Validation'!$F$2:$H$23,3,FALSE)</f>
        <v>#N/A</v>
      </c>
      <c r="N21" s="17"/>
      <c r="O21"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1" s="9" t="e">
        <f>VLOOKUP(Table13[[#This Row],[Media Type]],'Spot Validation'!$A$2:$B$5,2,FALSE)</f>
        <v>#N/A</v>
      </c>
      <c r="Q21" s="17"/>
      <c r="R21" s="17"/>
      <c r="S21" s="17"/>
      <c r="T21" s="17"/>
      <c r="U21" s="17"/>
      <c r="V21" s="17"/>
      <c r="W21" s="17"/>
      <c r="X21" s="17"/>
      <c r="Y21" s="17"/>
      <c r="Z21" s="25"/>
    </row>
    <row r="22" spans="1:26" x14ac:dyDescent="0.3">
      <c r="A22" s="15"/>
      <c r="B22" s="16"/>
      <c r="C22" s="9" t="e">
        <f>VLOOKUP(Table13[[#This Row],[Client Name]],Table20[[Client Lookup]:[ClientCodes]],2,FALSE)</f>
        <v>#N/A</v>
      </c>
      <c r="D22" s="9" t="e">
        <f>VLOOKUP(Table13[[#This Row],[Client
Code]],RegionalCode,2,FALSE)</f>
        <v>#N/A</v>
      </c>
      <c r="E22" s="9" t="e">
        <f>VLOOKUP(Table13[[#This Row],[Client
Code]],Table20[[ClientCodes]:[Product Key]],2,FALSE)</f>
        <v>#N/A</v>
      </c>
      <c r="F22" s="17"/>
      <c r="G22" s="9" t="e">
        <f>VLOOKUP(Table13[[#This Row],[Product Name]],Table21[],2,FALSE)</f>
        <v>#N/A</v>
      </c>
      <c r="H22" s="17"/>
      <c r="I22" s="17"/>
      <c r="J22" s="17"/>
      <c r="K22" s="17"/>
      <c r="L22" s="18" t="e">
        <f>VLOOKUP(Table13[[#This Row],[Period]],'Spot Validation'!$F$2:$H$23,2,FALSE)</f>
        <v>#N/A</v>
      </c>
      <c r="M22" s="18" t="e">
        <f>VLOOKUP(Table13[[#This Row],[Period]],'Spot Validation'!$F$2:$H$23,3,FALSE)</f>
        <v>#N/A</v>
      </c>
      <c r="N22" s="17"/>
      <c r="O22"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2" s="9" t="e">
        <f>VLOOKUP(Table13[[#This Row],[Media Type]],'Spot Validation'!$A$2:$B$5,2,FALSE)</f>
        <v>#N/A</v>
      </c>
      <c r="Q22" s="17"/>
      <c r="R22" s="17"/>
      <c r="S22" s="17"/>
      <c r="T22" s="17"/>
      <c r="U22" s="17"/>
      <c r="V22" s="17"/>
      <c r="W22" s="17"/>
      <c r="X22" s="17"/>
      <c r="Y22" s="17"/>
      <c r="Z22" s="25"/>
    </row>
    <row r="23" spans="1:26" x14ac:dyDescent="0.3">
      <c r="A23" s="15"/>
      <c r="B23" s="16"/>
      <c r="C23" s="9" t="e">
        <f>VLOOKUP(Table13[[#This Row],[Client Name]],Table20[[Client Lookup]:[ClientCodes]],2,FALSE)</f>
        <v>#N/A</v>
      </c>
      <c r="D23" s="9" t="e">
        <f>VLOOKUP(Table13[[#This Row],[Client
Code]],RegionalCode,2,FALSE)</f>
        <v>#N/A</v>
      </c>
      <c r="E23" s="9" t="e">
        <f>VLOOKUP(Table13[[#This Row],[Client
Code]],Table20[[ClientCodes]:[Product Key]],2,FALSE)</f>
        <v>#N/A</v>
      </c>
      <c r="F23" s="17"/>
      <c r="G23" s="9" t="e">
        <f>VLOOKUP(Table13[[#This Row],[Product Name]],Table21[],2,FALSE)</f>
        <v>#N/A</v>
      </c>
      <c r="H23" s="17"/>
      <c r="I23" s="17"/>
      <c r="J23" s="17"/>
      <c r="K23" s="17"/>
      <c r="L23" s="18" t="e">
        <f>VLOOKUP(Table13[[#This Row],[Period]],'Spot Validation'!$F$2:$H$23,2,FALSE)</f>
        <v>#N/A</v>
      </c>
      <c r="M23" s="18" t="e">
        <f>VLOOKUP(Table13[[#This Row],[Period]],'Spot Validation'!$F$2:$H$23,3,FALSE)</f>
        <v>#N/A</v>
      </c>
      <c r="N23" s="17"/>
      <c r="O23"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3" s="9" t="e">
        <f>VLOOKUP(Table13[[#This Row],[Media Type]],'Spot Validation'!$A$2:$B$5,2,FALSE)</f>
        <v>#N/A</v>
      </c>
      <c r="Q23" s="17"/>
      <c r="R23" s="17"/>
      <c r="S23" s="17"/>
      <c r="T23" s="17"/>
      <c r="U23" s="17"/>
      <c r="V23" s="17"/>
      <c r="W23" s="17"/>
      <c r="X23" s="17"/>
      <c r="Y23" s="17"/>
      <c r="Z23" s="25"/>
    </row>
    <row r="24" spans="1:26" x14ac:dyDescent="0.3">
      <c r="A24" s="15"/>
      <c r="B24" s="16"/>
      <c r="C24" s="9" t="e">
        <f>VLOOKUP(Table13[[#This Row],[Client Name]],Table20[[Client Lookup]:[ClientCodes]],2,FALSE)</f>
        <v>#N/A</v>
      </c>
      <c r="D24" s="9" t="e">
        <f>VLOOKUP(Table13[[#This Row],[Client
Code]],RegionalCode,2,FALSE)</f>
        <v>#N/A</v>
      </c>
      <c r="E24" s="9" t="e">
        <f>VLOOKUP(Table13[[#This Row],[Client
Code]],Table20[[ClientCodes]:[Product Key]],2,FALSE)</f>
        <v>#N/A</v>
      </c>
      <c r="F24" s="17"/>
      <c r="G24" s="9" t="e">
        <f>VLOOKUP(Table13[[#This Row],[Product Name]],Table21[],2,FALSE)</f>
        <v>#N/A</v>
      </c>
      <c r="H24" s="17"/>
      <c r="I24" s="17"/>
      <c r="J24" s="17"/>
      <c r="K24" s="17"/>
      <c r="L24" s="18" t="e">
        <f>VLOOKUP(Table13[[#This Row],[Period]],'Spot Validation'!$F$2:$H$23,2,FALSE)</f>
        <v>#N/A</v>
      </c>
      <c r="M24" s="18" t="e">
        <f>VLOOKUP(Table13[[#This Row],[Period]],'Spot Validation'!$F$2:$H$23,3,FALSE)</f>
        <v>#N/A</v>
      </c>
      <c r="N24" s="17"/>
      <c r="O24"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4" s="9" t="e">
        <f>VLOOKUP(Table13[[#This Row],[Media Type]],'Spot Validation'!$A$2:$B$5,2,FALSE)</f>
        <v>#N/A</v>
      </c>
      <c r="Q24" s="17"/>
      <c r="R24" s="17"/>
      <c r="S24" s="17"/>
      <c r="T24" s="17"/>
      <c r="U24" s="17"/>
      <c r="V24" s="17"/>
      <c r="W24" s="17"/>
      <c r="X24" s="17"/>
      <c r="Y24" s="17"/>
      <c r="Z24" s="25"/>
    </row>
    <row r="25" spans="1:26" x14ac:dyDescent="0.3">
      <c r="A25" s="15"/>
      <c r="B25" s="16"/>
      <c r="C25" s="9" t="e">
        <f>VLOOKUP(Table13[[#This Row],[Client Name]],Table20[[Client Lookup]:[ClientCodes]],2,FALSE)</f>
        <v>#N/A</v>
      </c>
      <c r="D25" s="9" t="e">
        <f>VLOOKUP(Table13[[#This Row],[Client
Code]],RegionalCode,2,FALSE)</f>
        <v>#N/A</v>
      </c>
      <c r="E25" s="9" t="e">
        <f>VLOOKUP(Table13[[#This Row],[Client
Code]],Table20[[ClientCodes]:[Product Key]],2,FALSE)</f>
        <v>#N/A</v>
      </c>
      <c r="F25" s="17"/>
      <c r="G25" s="9" t="e">
        <f>VLOOKUP(Table13[[#This Row],[Product Name]],Table21[],2,FALSE)</f>
        <v>#N/A</v>
      </c>
      <c r="H25" s="17"/>
      <c r="I25" s="17"/>
      <c r="J25" s="17"/>
      <c r="K25" s="17"/>
      <c r="L25" s="18" t="e">
        <f>VLOOKUP(Table13[[#This Row],[Period]],'Spot Validation'!$F$2:$H$23,2,FALSE)</f>
        <v>#N/A</v>
      </c>
      <c r="M25" s="18" t="e">
        <f>VLOOKUP(Table13[[#This Row],[Period]],'Spot Validation'!$F$2:$H$23,3,FALSE)</f>
        <v>#N/A</v>
      </c>
      <c r="N25" s="17"/>
      <c r="O25"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5" s="9" t="e">
        <f>VLOOKUP(Table13[[#This Row],[Media Type]],'Spot Validation'!$A$2:$B$5,2,FALSE)</f>
        <v>#N/A</v>
      </c>
      <c r="Q25" s="17"/>
      <c r="R25" s="17"/>
      <c r="S25" s="17"/>
      <c r="T25" s="17"/>
      <c r="U25" s="17"/>
      <c r="V25" s="17"/>
      <c r="W25" s="17"/>
      <c r="X25" s="17"/>
      <c r="Y25" s="17"/>
      <c r="Z25" s="25"/>
    </row>
    <row r="26" spans="1:26" x14ac:dyDescent="0.3">
      <c r="A26" s="15"/>
      <c r="B26" s="16"/>
      <c r="C26" s="9" t="e">
        <f>VLOOKUP(Table13[[#This Row],[Client Name]],Table20[[Client Lookup]:[ClientCodes]],2,FALSE)</f>
        <v>#N/A</v>
      </c>
      <c r="D26" s="9" t="e">
        <f>VLOOKUP(Table13[[#This Row],[Client
Code]],RegionalCode,2,FALSE)</f>
        <v>#N/A</v>
      </c>
      <c r="E26" s="9" t="e">
        <f>VLOOKUP(Table13[[#This Row],[Client
Code]],Table20[[ClientCodes]:[Product Key]],2,FALSE)</f>
        <v>#N/A</v>
      </c>
      <c r="F26" s="17"/>
      <c r="G26" s="9" t="e">
        <f>VLOOKUP(Table13[[#This Row],[Product Name]],Table21[],2,FALSE)</f>
        <v>#N/A</v>
      </c>
      <c r="H26" s="17"/>
      <c r="I26" s="17"/>
      <c r="J26" s="17"/>
      <c r="K26" s="17"/>
      <c r="L26" s="18" t="e">
        <f>VLOOKUP(Table13[[#This Row],[Period]],'Spot Validation'!$F$2:$H$23,2,FALSE)</f>
        <v>#N/A</v>
      </c>
      <c r="M26" s="18" t="e">
        <f>VLOOKUP(Table13[[#This Row],[Period]],'Spot Validation'!$F$2:$H$23,3,FALSE)</f>
        <v>#N/A</v>
      </c>
      <c r="N26" s="17"/>
      <c r="O26"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6" s="9" t="e">
        <f>VLOOKUP(Table13[[#This Row],[Media Type]],'Spot Validation'!$A$2:$B$5,2,FALSE)</f>
        <v>#N/A</v>
      </c>
      <c r="Q26" s="17"/>
      <c r="R26" s="17"/>
      <c r="S26" s="17"/>
      <c r="T26" s="17"/>
      <c r="U26" s="17"/>
      <c r="V26" s="17"/>
      <c r="W26" s="17"/>
      <c r="X26" s="17"/>
      <c r="Y26" s="17"/>
      <c r="Z26" s="25"/>
    </row>
    <row r="27" spans="1:26" x14ac:dyDescent="0.3">
      <c r="A27" s="15"/>
      <c r="B27" s="16"/>
      <c r="C27" s="9" t="e">
        <f>VLOOKUP(Table13[[#This Row],[Client Name]],Table20[[Client Lookup]:[ClientCodes]],2,FALSE)</f>
        <v>#N/A</v>
      </c>
      <c r="D27" s="9" t="e">
        <f>VLOOKUP(Table13[[#This Row],[Client
Code]],RegionalCode,2,FALSE)</f>
        <v>#N/A</v>
      </c>
      <c r="E27" s="9" t="e">
        <f>VLOOKUP(Table13[[#This Row],[Client
Code]],Table20[[ClientCodes]:[Product Key]],2,FALSE)</f>
        <v>#N/A</v>
      </c>
      <c r="F27" s="17"/>
      <c r="G27" s="9" t="e">
        <f>VLOOKUP(Table13[[#This Row],[Product Name]],Table21[],2,FALSE)</f>
        <v>#N/A</v>
      </c>
      <c r="H27" s="17"/>
      <c r="I27" s="17"/>
      <c r="J27" s="17"/>
      <c r="K27" s="17"/>
      <c r="L27" s="18" t="e">
        <f>VLOOKUP(Table13[[#This Row],[Period]],'Spot Validation'!$F$2:$H$23,2,FALSE)</f>
        <v>#N/A</v>
      </c>
      <c r="M27" s="18" t="e">
        <f>VLOOKUP(Table13[[#This Row],[Period]],'Spot Validation'!$F$2:$H$23,3,FALSE)</f>
        <v>#N/A</v>
      </c>
      <c r="N27" s="17"/>
      <c r="O27"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7" s="9" t="e">
        <f>VLOOKUP(Table13[[#This Row],[Media Type]],'Spot Validation'!$A$2:$B$5,2,FALSE)</f>
        <v>#N/A</v>
      </c>
      <c r="Q27" s="17"/>
      <c r="R27" s="17"/>
      <c r="S27" s="17"/>
      <c r="T27" s="17"/>
      <c r="U27" s="17"/>
      <c r="V27" s="17"/>
      <c r="W27" s="17"/>
      <c r="X27" s="17"/>
      <c r="Y27" s="17"/>
      <c r="Z27" s="25"/>
    </row>
    <row r="28" spans="1:26" x14ac:dyDescent="0.3">
      <c r="A28" s="15"/>
      <c r="B28" s="16"/>
      <c r="C28" s="9" t="e">
        <f>VLOOKUP(Table13[[#This Row],[Client Name]],Table20[[Client Lookup]:[ClientCodes]],2,FALSE)</f>
        <v>#N/A</v>
      </c>
      <c r="D28" s="9" t="e">
        <f>VLOOKUP(Table13[[#This Row],[Client
Code]],RegionalCode,2,FALSE)</f>
        <v>#N/A</v>
      </c>
      <c r="E28" s="9" t="e">
        <f>VLOOKUP(Table13[[#This Row],[Client
Code]],Table20[[ClientCodes]:[Product Key]],2,FALSE)</f>
        <v>#N/A</v>
      </c>
      <c r="F28" s="17"/>
      <c r="G28" s="9" t="e">
        <f>VLOOKUP(Table13[[#This Row],[Product Name]],Table21[],2,FALSE)</f>
        <v>#N/A</v>
      </c>
      <c r="H28" s="17"/>
      <c r="I28" s="17"/>
      <c r="J28" s="17"/>
      <c r="K28" s="17"/>
      <c r="L28" s="18" t="e">
        <f>VLOOKUP(Table13[[#This Row],[Period]],'Spot Validation'!$F$2:$H$23,2,FALSE)</f>
        <v>#N/A</v>
      </c>
      <c r="M28" s="18" t="e">
        <f>VLOOKUP(Table13[[#This Row],[Period]],'Spot Validation'!$F$2:$H$23,3,FALSE)</f>
        <v>#N/A</v>
      </c>
      <c r="N28" s="17"/>
      <c r="O28"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8" s="9" t="e">
        <f>VLOOKUP(Table13[[#This Row],[Media Type]],'Spot Validation'!$A$2:$B$5,2,FALSE)</f>
        <v>#N/A</v>
      </c>
      <c r="Q28" s="17"/>
      <c r="R28" s="17"/>
      <c r="S28" s="17"/>
      <c r="T28" s="17"/>
      <c r="U28" s="17"/>
      <c r="V28" s="17"/>
      <c r="W28" s="17"/>
      <c r="X28" s="17"/>
      <c r="Y28" s="17"/>
      <c r="Z28" s="25"/>
    </row>
    <row r="29" spans="1:26" x14ac:dyDescent="0.3">
      <c r="A29" s="15"/>
      <c r="B29" s="16"/>
      <c r="C29" s="9" t="e">
        <f>VLOOKUP(Table13[[#This Row],[Client Name]],Table20[[Client Lookup]:[ClientCodes]],2,FALSE)</f>
        <v>#N/A</v>
      </c>
      <c r="D29" s="9" t="e">
        <f>VLOOKUP(Table13[[#This Row],[Client
Code]],RegionalCode,2,FALSE)</f>
        <v>#N/A</v>
      </c>
      <c r="E29" s="9" t="e">
        <f>VLOOKUP(Table13[[#This Row],[Client
Code]],Table20[[ClientCodes]:[Product Key]],2,FALSE)</f>
        <v>#N/A</v>
      </c>
      <c r="F29" s="17"/>
      <c r="G29" s="9" t="e">
        <f>VLOOKUP(Table13[[#This Row],[Product Name]],Table21[],2,FALSE)</f>
        <v>#N/A</v>
      </c>
      <c r="H29" s="17"/>
      <c r="I29" s="17"/>
      <c r="J29" s="17"/>
      <c r="K29" s="17"/>
      <c r="L29" s="18" t="e">
        <f>VLOOKUP(Table13[[#This Row],[Period]],'Spot Validation'!$F$2:$H$23,2,FALSE)</f>
        <v>#N/A</v>
      </c>
      <c r="M29" s="18" t="e">
        <f>VLOOKUP(Table13[[#This Row],[Period]],'Spot Validation'!$F$2:$H$23,3,FALSE)</f>
        <v>#N/A</v>
      </c>
      <c r="N29" s="17"/>
      <c r="O29"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29" s="9" t="e">
        <f>VLOOKUP(Table13[[#This Row],[Media Type]],'Spot Validation'!$A$2:$B$5,2,FALSE)</f>
        <v>#N/A</v>
      </c>
      <c r="Q29" s="17"/>
      <c r="R29" s="17"/>
      <c r="S29" s="17"/>
      <c r="T29" s="17"/>
      <c r="U29" s="17"/>
      <c r="V29" s="17"/>
      <c r="W29" s="17"/>
      <c r="X29" s="17"/>
      <c r="Y29" s="17"/>
      <c r="Z29" s="25"/>
    </row>
    <row r="30" spans="1:26" x14ac:dyDescent="0.3">
      <c r="A30" s="15"/>
      <c r="B30" s="16"/>
      <c r="C30" s="9" t="e">
        <f>VLOOKUP(Table13[[#This Row],[Client Name]],Table20[[Client Lookup]:[ClientCodes]],2,FALSE)</f>
        <v>#N/A</v>
      </c>
      <c r="D30" s="9" t="e">
        <f>VLOOKUP(Table13[[#This Row],[Client
Code]],RegionalCode,2,FALSE)</f>
        <v>#N/A</v>
      </c>
      <c r="E30" s="9" t="e">
        <f>VLOOKUP(Table13[[#This Row],[Client
Code]],Table20[[ClientCodes]:[Product Key]],2,FALSE)</f>
        <v>#N/A</v>
      </c>
      <c r="F30" s="17"/>
      <c r="G30" s="9" t="e">
        <f>VLOOKUP(Table13[[#This Row],[Product Name]],Table21[],2,FALSE)</f>
        <v>#N/A</v>
      </c>
      <c r="H30" s="17"/>
      <c r="I30" s="17"/>
      <c r="J30" s="17"/>
      <c r="K30" s="17"/>
      <c r="L30" s="18" t="e">
        <f>VLOOKUP(Table13[[#This Row],[Period]],'Spot Validation'!$F$2:$H$23,2,FALSE)</f>
        <v>#N/A</v>
      </c>
      <c r="M30" s="18" t="e">
        <f>VLOOKUP(Table13[[#This Row],[Period]],'Spot Validation'!$F$2:$H$23,3,FALSE)</f>
        <v>#N/A</v>
      </c>
      <c r="N30" s="17"/>
      <c r="O30"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0" s="9" t="e">
        <f>VLOOKUP(Table13[[#This Row],[Media Type]],'Spot Validation'!$A$2:$B$5,2,FALSE)</f>
        <v>#N/A</v>
      </c>
      <c r="Q30" s="17"/>
      <c r="R30" s="17"/>
      <c r="S30" s="17"/>
      <c r="T30" s="17"/>
      <c r="U30" s="17"/>
      <c r="V30" s="17"/>
      <c r="W30" s="17"/>
      <c r="X30" s="17"/>
      <c r="Y30" s="17"/>
      <c r="Z30" s="25"/>
    </row>
    <row r="31" spans="1:26" x14ac:dyDescent="0.3">
      <c r="A31" s="15"/>
      <c r="B31" s="16"/>
      <c r="C31" s="9" t="e">
        <f>VLOOKUP(Table13[[#This Row],[Client Name]],Table20[[Client Lookup]:[ClientCodes]],2,FALSE)</f>
        <v>#N/A</v>
      </c>
      <c r="D31" s="9" t="e">
        <f>VLOOKUP(Table13[[#This Row],[Client
Code]],RegionalCode,2,FALSE)</f>
        <v>#N/A</v>
      </c>
      <c r="E31" s="9" t="e">
        <f>VLOOKUP(Table13[[#This Row],[Client
Code]],Table20[[ClientCodes]:[Product Key]],2,FALSE)</f>
        <v>#N/A</v>
      </c>
      <c r="F31" s="17"/>
      <c r="G31" s="9" t="e">
        <f>VLOOKUP(Table13[[#This Row],[Product Name]],Table21[],2,FALSE)</f>
        <v>#N/A</v>
      </c>
      <c r="H31" s="17"/>
      <c r="I31" s="17"/>
      <c r="J31" s="17"/>
      <c r="K31" s="17"/>
      <c r="L31" s="18" t="e">
        <f>VLOOKUP(Table13[[#This Row],[Period]],'Spot Validation'!$F$2:$H$23,2,FALSE)</f>
        <v>#N/A</v>
      </c>
      <c r="M31" s="18" t="e">
        <f>VLOOKUP(Table13[[#This Row],[Period]],'Spot Validation'!$F$2:$H$23,3,FALSE)</f>
        <v>#N/A</v>
      </c>
      <c r="N31" s="17"/>
      <c r="O31"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1" s="9" t="e">
        <f>VLOOKUP(Table13[[#This Row],[Media Type]],'Spot Validation'!$A$2:$B$5,2,FALSE)</f>
        <v>#N/A</v>
      </c>
      <c r="Q31" s="17"/>
      <c r="R31" s="17"/>
      <c r="S31" s="17"/>
      <c r="T31" s="17"/>
      <c r="U31" s="17"/>
      <c r="V31" s="17"/>
      <c r="W31" s="17"/>
      <c r="X31" s="17"/>
      <c r="Y31" s="17"/>
      <c r="Z31" s="25"/>
    </row>
    <row r="32" spans="1:26" x14ac:dyDescent="0.3">
      <c r="A32" s="15"/>
      <c r="B32" s="16"/>
      <c r="C32" s="9" t="e">
        <f>VLOOKUP(Table13[[#This Row],[Client Name]],Table20[[Client Lookup]:[ClientCodes]],2,FALSE)</f>
        <v>#N/A</v>
      </c>
      <c r="D32" s="9" t="e">
        <f>VLOOKUP(Table13[[#This Row],[Client
Code]],RegionalCode,2,FALSE)</f>
        <v>#N/A</v>
      </c>
      <c r="E32" s="9" t="e">
        <f>VLOOKUP(Table13[[#This Row],[Client
Code]],Table20[[ClientCodes]:[Product Key]],2,FALSE)</f>
        <v>#N/A</v>
      </c>
      <c r="F32" s="17"/>
      <c r="G32" s="9" t="e">
        <f>VLOOKUP(Table13[[#This Row],[Product Name]],Table21[],2,FALSE)</f>
        <v>#N/A</v>
      </c>
      <c r="H32" s="17"/>
      <c r="I32" s="17"/>
      <c r="J32" s="17"/>
      <c r="K32" s="17"/>
      <c r="L32" s="18" t="e">
        <f>VLOOKUP(Table13[[#This Row],[Period]],'Spot Validation'!$F$2:$H$23,2,FALSE)</f>
        <v>#N/A</v>
      </c>
      <c r="M32" s="18" t="e">
        <f>VLOOKUP(Table13[[#This Row],[Period]],'Spot Validation'!$F$2:$H$23,3,FALSE)</f>
        <v>#N/A</v>
      </c>
      <c r="N32" s="17"/>
      <c r="O32"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2" s="9" t="e">
        <f>VLOOKUP(Table13[[#This Row],[Media Type]],'Spot Validation'!$A$2:$B$5,2,FALSE)</f>
        <v>#N/A</v>
      </c>
      <c r="Q32" s="17"/>
      <c r="R32" s="17"/>
      <c r="S32" s="17"/>
      <c r="T32" s="17"/>
      <c r="U32" s="17"/>
      <c r="V32" s="17"/>
      <c r="W32" s="17"/>
      <c r="X32" s="17"/>
      <c r="Y32" s="17"/>
      <c r="Z32" s="25"/>
    </row>
    <row r="33" spans="1:26" x14ac:dyDescent="0.3">
      <c r="A33" s="15"/>
      <c r="B33" s="16"/>
      <c r="C33" s="9" t="e">
        <f>VLOOKUP(Table13[[#This Row],[Client Name]],Table20[[Client Lookup]:[ClientCodes]],2,FALSE)</f>
        <v>#N/A</v>
      </c>
      <c r="D33" s="9" t="e">
        <f>VLOOKUP(Table13[[#This Row],[Client
Code]],RegionalCode,2,FALSE)</f>
        <v>#N/A</v>
      </c>
      <c r="E33" s="9" t="e">
        <f>VLOOKUP(Table13[[#This Row],[Client
Code]],Table20[[ClientCodes]:[Product Key]],2,FALSE)</f>
        <v>#N/A</v>
      </c>
      <c r="F33" s="17"/>
      <c r="G33" s="9" t="e">
        <f>VLOOKUP(Table13[[#This Row],[Product Name]],Table21[],2,FALSE)</f>
        <v>#N/A</v>
      </c>
      <c r="H33" s="17"/>
      <c r="I33" s="17"/>
      <c r="J33" s="17"/>
      <c r="K33" s="17"/>
      <c r="L33" s="18" t="e">
        <f>VLOOKUP(Table13[[#This Row],[Period]],'Spot Validation'!$F$2:$H$23,2,FALSE)</f>
        <v>#N/A</v>
      </c>
      <c r="M33" s="18" t="e">
        <f>VLOOKUP(Table13[[#This Row],[Period]],'Spot Validation'!$F$2:$H$23,3,FALSE)</f>
        <v>#N/A</v>
      </c>
      <c r="N33" s="17"/>
      <c r="O33"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3" s="9" t="e">
        <f>VLOOKUP(Table13[[#This Row],[Media Type]],'Spot Validation'!$A$2:$B$5,2,FALSE)</f>
        <v>#N/A</v>
      </c>
      <c r="Q33" s="17"/>
      <c r="R33" s="17"/>
      <c r="S33" s="17"/>
      <c r="T33" s="17"/>
      <c r="U33" s="17"/>
      <c r="V33" s="17"/>
      <c r="W33" s="17"/>
      <c r="X33" s="17"/>
      <c r="Y33" s="17"/>
      <c r="Z33" s="25"/>
    </row>
    <row r="34" spans="1:26" x14ac:dyDescent="0.3">
      <c r="A34" s="15"/>
      <c r="B34" s="16"/>
      <c r="C34" s="9" t="e">
        <f>VLOOKUP(Table13[[#This Row],[Client Name]],Table20[[Client Lookup]:[ClientCodes]],2,FALSE)</f>
        <v>#N/A</v>
      </c>
      <c r="D34" s="9" t="e">
        <f>VLOOKUP(Table13[[#This Row],[Client
Code]],RegionalCode,2,FALSE)</f>
        <v>#N/A</v>
      </c>
      <c r="E34" s="9" t="e">
        <f>VLOOKUP(Table13[[#This Row],[Client
Code]],Table20[[ClientCodes]:[Product Key]],2,FALSE)</f>
        <v>#N/A</v>
      </c>
      <c r="F34" s="17"/>
      <c r="G34" s="9" t="e">
        <f>VLOOKUP(Table13[[#This Row],[Product Name]],Table21[],2,FALSE)</f>
        <v>#N/A</v>
      </c>
      <c r="H34" s="17"/>
      <c r="I34" s="17"/>
      <c r="J34" s="17"/>
      <c r="K34" s="17"/>
      <c r="L34" s="18" t="e">
        <f>VLOOKUP(Table13[[#This Row],[Period]],'Spot Validation'!$F$2:$H$23,2,FALSE)</f>
        <v>#N/A</v>
      </c>
      <c r="M34" s="18" t="e">
        <f>VLOOKUP(Table13[[#This Row],[Period]],'Spot Validation'!$F$2:$H$23,3,FALSE)</f>
        <v>#N/A</v>
      </c>
      <c r="N34" s="17"/>
      <c r="O34"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4" s="9" t="e">
        <f>VLOOKUP(Table13[[#This Row],[Media Type]],'Spot Validation'!$A$2:$B$5,2,FALSE)</f>
        <v>#N/A</v>
      </c>
      <c r="Q34" s="17"/>
      <c r="R34" s="17"/>
      <c r="S34" s="17"/>
      <c r="T34" s="17"/>
      <c r="U34" s="17"/>
      <c r="V34" s="17"/>
      <c r="W34" s="17"/>
      <c r="X34" s="17"/>
      <c r="Y34" s="17"/>
      <c r="Z34" s="25"/>
    </row>
    <row r="35" spans="1:26" x14ac:dyDescent="0.3">
      <c r="A35" s="15"/>
      <c r="B35" s="16"/>
      <c r="C35" s="9" t="e">
        <f>VLOOKUP(Table13[[#This Row],[Client Name]],Table20[[Client Lookup]:[ClientCodes]],2,FALSE)</f>
        <v>#N/A</v>
      </c>
      <c r="D35" s="9" t="e">
        <f>VLOOKUP(Table13[[#This Row],[Client
Code]],RegionalCode,2,FALSE)</f>
        <v>#N/A</v>
      </c>
      <c r="E35" s="9" t="e">
        <f>VLOOKUP(Table13[[#This Row],[Client
Code]],Table20[[ClientCodes]:[Product Key]],2,FALSE)</f>
        <v>#N/A</v>
      </c>
      <c r="F35" s="17"/>
      <c r="G35" s="9" t="e">
        <f>VLOOKUP(Table13[[#This Row],[Product Name]],Table21[],2,FALSE)</f>
        <v>#N/A</v>
      </c>
      <c r="H35" s="17"/>
      <c r="I35" s="17"/>
      <c r="J35" s="17"/>
      <c r="K35" s="17"/>
      <c r="L35" s="18" t="e">
        <f>VLOOKUP(Table13[[#This Row],[Period]],'Spot Validation'!$F$2:$H$23,2,FALSE)</f>
        <v>#N/A</v>
      </c>
      <c r="M35" s="18" t="e">
        <f>VLOOKUP(Table13[[#This Row],[Period]],'Spot Validation'!$F$2:$H$23,3,FALSE)</f>
        <v>#N/A</v>
      </c>
      <c r="N35" s="17"/>
      <c r="O35"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5" s="9" t="e">
        <f>VLOOKUP(Table13[[#This Row],[Media Type]],'Spot Validation'!$A$2:$B$5,2,FALSE)</f>
        <v>#N/A</v>
      </c>
      <c r="Q35" s="17"/>
      <c r="R35" s="17"/>
      <c r="S35" s="17"/>
      <c r="T35" s="17"/>
      <c r="U35" s="17"/>
      <c r="V35" s="17"/>
      <c r="W35" s="17"/>
      <c r="X35" s="17"/>
      <c r="Y35" s="17"/>
      <c r="Z35" s="25"/>
    </row>
    <row r="36" spans="1:26" x14ac:dyDescent="0.3">
      <c r="A36" s="15"/>
      <c r="B36" s="16"/>
      <c r="C36" s="9" t="e">
        <f>VLOOKUP(Table13[[#This Row],[Client Name]],Table20[[Client Lookup]:[ClientCodes]],2,FALSE)</f>
        <v>#N/A</v>
      </c>
      <c r="D36" s="9" t="e">
        <f>VLOOKUP(Table13[[#This Row],[Client
Code]],RegionalCode,2,FALSE)</f>
        <v>#N/A</v>
      </c>
      <c r="E36" s="9" t="e">
        <f>VLOOKUP(Table13[[#This Row],[Client
Code]],Table20[[ClientCodes]:[Product Key]],2,FALSE)</f>
        <v>#N/A</v>
      </c>
      <c r="F36" s="17"/>
      <c r="G36" s="9" t="e">
        <f>VLOOKUP(Table13[[#This Row],[Product Name]],Table21[],2,FALSE)</f>
        <v>#N/A</v>
      </c>
      <c r="H36" s="17"/>
      <c r="I36" s="17"/>
      <c r="J36" s="17"/>
      <c r="K36" s="17"/>
      <c r="L36" s="18" t="e">
        <f>VLOOKUP(Table13[[#This Row],[Period]],'Spot Validation'!$F$2:$H$23,2,FALSE)</f>
        <v>#N/A</v>
      </c>
      <c r="M36" s="18" t="e">
        <f>VLOOKUP(Table13[[#This Row],[Period]],'Spot Validation'!$F$2:$H$23,3,FALSE)</f>
        <v>#N/A</v>
      </c>
      <c r="N36" s="17"/>
      <c r="O36"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6" s="9" t="e">
        <f>VLOOKUP(Table13[[#This Row],[Media Type]],'Spot Validation'!$A$2:$B$5,2,FALSE)</f>
        <v>#N/A</v>
      </c>
      <c r="Q36" s="17"/>
      <c r="R36" s="17"/>
      <c r="S36" s="17"/>
      <c r="T36" s="17"/>
      <c r="U36" s="17"/>
      <c r="V36" s="17"/>
      <c r="W36" s="17"/>
      <c r="X36" s="17"/>
      <c r="Y36" s="17"/>
      <c r="Z36" s="25"/>
    </row>
    <row r="37" spans="1:26" x14ac:dyDescent="0.3">
      <c r="A37" s="15"/>
      <c r="B37" s="16"/>
      <c r="C37" s="9" t="e">
        <f>VLOOKUP(Table13[[#This Row],[Client Name]],Table20[[Client Lookup]:[ClientCodes]],2,FALSE)</f>
        <v>#N/A</v>
      </c>
      <c r="D37" s="9" t="e">
        <f>VLOOKUP(Table13[[#This Row],[Client
Code]],RegionalCode,2,FALSE)</f>
        <v>#N/A</v>
      </c>
      <c r="E37" s="9" t="e">
        <f>VLOOKUP(Table13[[#This Row],[Client
Code]],Table20[[ClientCodes]:[Product Key]],2,FALSE)</f>
        <v>#N/A</v>
      </c>
      <c r="F37" s="17"/>
      <c r="G37" s="9" t="e">
        <f>VLOOKUP(Table13[[#This Row],[Product Name]],Table21[],2,FALSE)</f>
        <v>#N/A</v>
      </c>
      <c r="H37" s="17"/>
      <c r="I37" s="17"/>
      <c r="J37" s="17"/>
      <c r="K37" s="17"/>
      <c r="L37" s="18" t="e">
        <f>VLOOKUP(Table13[[#This Row],[Period]],'Spot Validation'!$F$2:$H$23,2,FALSE)</f>
        <v>#N/A</v>
      </c>
      <c r="M37" s="18" t="e">
        <f>VLOOKUP(Table13[[#This Row],[Period]],'Spot Validation'!$F$2:$H$23,3,FALSE)</f>
        <v>#N/A</v>
      </c>
      <c r="N37" s="17"/>
      <c r="O37"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7" s="9" t="e">
        <f>VLOOKUP(Table13[[#This Row],[Media Type]],'Spot Validation'!$A$2:$B$5,2,FALSE)</f>
        <v>#N/A</v>
      </c>
      <c r="Q37" s="17"/>
      <c r="R37" s="17"/>
      <c r="S37" s="17"/>
      <c r="T37" s="17"/>
      <c r="U37" s="17"/>
      <c r="V37" s="17"/>
      <c r="W37" s="17"/>
      <c r="X37" s="17"/>
      <c r="Y37" s="17"/>
      <c r="Z37" s="25"/>
    </row>
    <row r="38" spans="1:26" x14ac:dyDescent="0.3">
      <c r="A38" s="15"/>
      <c r="B38" s="16"/>
      <c r="C38" s="9" t="e">
        <f>VLOOKUP(Table13[[#This Row],[Client Name]],Table20[[Client Lookup]:[ClientCodes]],2,FALSE)</f>
        <v>#N/A</v>
      </c>
      <c r="D38" s="9" t="e">
        <f>VLOOKUP(Table13[[#This Row],[Client
Code]],RegionalCode,2,FALSE)</f>
        <v>#N/A</v>
      </c>
      <c r="E38" s="9" t="e">
        <f>VLOOKUP(Table13[[#This Row],[Client
Code]],Table20[[ClientCodes]:[Product Key]],2,FALSE)</f>
        <v>#N/A</v>
      </c>
      <c r="F38" s="17"/>
      <c r="G38" s="9" t="e">
        <f>VLOOKUP(Table13[[#This Row],[Product Name]],Table21[],2,FALSE)</f>
        <v>#N/A</v>
      </c>
      <c r="H38" s="17"/>
      <c r="I38" s="17"/>
      <c r="J38" s="17"/>
      <c r="K38" s="17"/>
      <c r="L38" s="18" t="e">
        <f>VLOOKUP(Table13[[#This Row],[Period]],'Spot Validation'!$F$2:$H$23,2,FALSE)</f>
        <v>#N/A</v>
      </c>
      <c r="M38" s="18" t="e">
        <f>VLOOKUP(Table13[[#This Row],[Period]],'Spot Validation'!$F$2:$H$23,3,FALSE)</f>
        <v>#N/A</v>
      </c>
      <c r="N38" s="17"/>
      <c r="O38"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8" s="9" t="e">
        <f>VLOOKUP(Table13[[#This Row],[Media Type]],'Spot Validation'!$A$2:$B$5,2,FALSE)</f>
        <v>#N/A</v>
      </c>
      <c r="Q38" s="17"/>
      <c r="R38" s="17"/>
      <c r="S38" s="17"/>
      <c r="T38" s="17"/>
      <c r="U38" s="17"/>
      <c r="V38" s="17"/>
      <c r="W38" s="17"/>
      <c r="X38" s="17"/>
      <c r="Y38" s="17"/>
      <c r="Z38" s="25"/>
    </row>
    <row r="39" spans="1:26" x14ac:dyDescent="0.3">
      <c r="A39" s="15"/>
      <c r="B39" s="16"/>
      <c r="C39" s="9" t="e">
        <f>VLOOKUP(Table13[[#This Row],[Client Name]],Table20[[Client Lookup]:[ClientCodes]],2,FALSE)</f>
        <v>#N/A</v>
      </c>
      <c r="D39" s="9" t="e">
        <f>VLOOKUP(Table13[[#This Row],[Client
Code]],RegionalCode,2,FALSE)</f>
        <v>#N/A</v>
      </c>
      <c r="E39" s="9" t="e">
        <f>VLOOKUP(Table13[[#This Row],[Client
Code]],Table20[[ClientCodes]:[Product Key]],2,FALSE)</f>
        <v>#N/A</v>
      </c>
      <c r="F39" s="17"/>
      <c r="G39" s="9" t="e">
        <f>VLOOKUP(Table13[[#This Row],[Product Name]],Table21[],2,FALSE)</f>
        <v>#N/A</v>
      </c>
      <c r="H39" s="17"/>
      <c r="I39" s="17"/>
      <c r="J39" s="17"/>
      <c r="K39" s="17"/>
      <c r="L39" s="18" t="e">
        <f>VLOOKUP(Table13[[#This Row],[Period]],'Spot Validation'!$F$2:$H$23,2,FALSE)</f>
        <v>#N/A</v>
      </c>
      <c r="M39" s="18" t="e">
        <f>VLOOKUP(Table13[[#This Row],[Period]],'Spot Validation'!$F$2:$H$23,3,FALSE)</f>
        <v>#N/A</v>
      </c>
      <c r="N39" s="17"/>
      <c r="O39"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39" s="9" t="e">
        <f>VLOOKUP(Table13[[#This Row],[Media Type]],'Spot Validation'!$A$2:$B$5,2,FALSE)</f>
        <v>#N/A</v>
      </c>
      <c r="Q39" s="17"/>
      <c r="R39" s="17"/>
      <c r="S39" s="17"/>
      <c r="T39" s="17"/>
      <c r="U39" s="17"/>
      <c r="V39" s="17"/>
      <c r="W39" s="17"/>
      <c r="X39" s="17"/>
      <c r="Y39" s="17"/>
      <c r="Z39" s="25"/>
    </row>
    <row r="40" spans="1:26" x14ac:dyDescent="0.3">
      <c r="A40" s="15"/>
      <c r="B40" s="16"/>
      <c r="C40" s="9" t="e">
        <f>VLOOKUP(Table13[[#This Row],[Client Name]],Table20[[Client Lookup]:[ClientCodes]],2,FALSE)</f>
        <v>#N/A</v>
      </c>
      <c r="D40" s="9" t="e">
        <f>VLOOKUP(Table13[[#This Row],[Client
Code]],RegionalCode,2,FALSE)</f>
        <v>#N/A</v>
      </c>
      <c r="E40" s="9" t="e">
        <f>VLOOKUP(Table13[[#This Row],[Client
Code]],Table20[[ClientCodes]:[Product Key]],2,FALSE)</f>
        <v>#N/A</v>
      </c>
      <c r="F40" s="17"/>
      <c r="G40" s="9" t="e">
        <f>VLOOKUP(Table13[[#This Row],[Product Name]],Table21[],2,FALSE)</f>
        <v>#N/A</v>
      </c>
      <c r="H40" s="17"/>
      <c r="I40" s="17"/>
      <c r="J40" s="17"/>
      <c r="K40" s="17"/>
      <c r="L40" s="18" t="e">
        <f>VLOOKUP(Table13[[#This Row],[Period]],'Spot Validation'!$F$2:$H$23,2,FALSE)</f>
        <v>#N/A</v>
      </c>
      <c r="M40" s="18" t="e">
        <f>VLOOKUP(Table13[[#This Row],[Period]],'Spot Validation'!$F$2:$H$23,3,FALSE)</f>
        <v>#N/A</v>
      </c>
      <c r="N40" s="17"/>
      <c r="O40"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0" s="9" t="e">
        <f>VLOOKUP(Table13[[#This Row],[Media Type]],'Spot Validation'!$A$2:$B$5,2,FALSE)</f>
        <v>#N/A</v>
      </c>
      <c r="Q40" s="17"/>
      <c r="R40" s="17"/>
      <c r="S40" s="17"/>
      <c r="T40" s="17"/>
      <c r="U40" s="17"/>
      <c r="V40" s="17"/>
      <c r="W40" s="17"/>
      <c r="X40" s="17"/>
      <c r="Y40" s="17"/>
      <c r="Z40" s="25"/>
    </row>
    <row r="41" spans="1:26" x14ac:dyDescent="0.3">
      <c r="A41" s="15"/>
      <c r="B41" s="16"/>
      <c r="C41" s="9" t="e">
        <f>VLOOKUP(Table13[[#This Row],[Client Name]],Table20[[Client Lookup]:[ClientCodes]],2,FALSE)</f>
        <v>#N/A</v>
      </c>
      <c r="D41" s="9" t="e">
        <f>VLOOKUP(Table13[[#This Row],[Client
Code]],RegionalCode,2,FALSE)</f>
        <v>#N/A</v>
      </c>
      <c r="E41" s="9" t="e">
        <f>VLOOKUP(Table13[[#This Row],[Client
Code]],Table20[[ClientCodes]:[Product Key]],2,FALSE)</f>
        <v>#N/A</v>
      </c>
      <c r="F41" s="17"/>
      <c r="G41" s="9" t="e">
        <f>VLOOKUP(Table13[[#This Row],[Product Name]],Table21[],2,FALSE)</f>
        <v>#N/A</v>
      </c>
      <c r="H41" s="17"/>
      <c r="I41" s="17"/>
      <c r="J41" s="17"/>
      <c r="K41" s="17"/>
      <c r="L41" s="18" t="e">
        <f>VLOOKUP(Table13[[#This Row],[Period]],'Spot Validation'!$F$2:$H$23,2,FALSE)</f>
        <v>#N/A</v>
      </c>
      <c r="M41" s="18" t="e">
        <f>VLOOKUP(Table13[[#This Row],[Period]],'Spot Validation'!$F$2:$H$23,3,FALSE)</f>
        <v>#N/A</v>
      </c>
      <c r="N41" s="17"/>
      <c r="O41"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1" s="9" t="e">
        <f>VLOOKUP(Table13[[#This Row],[Media Type]],'Spot Validation'!$A$2:$B$5,2,FALSE)</f>
        <v>#N/A</v>
      </c>
      <c r="Q41" s="17"/>
      <c r="R41" s="17"/>
      <c r="S41" s="17"/>
      <c r="T41" s="17"/>
      <c r="U41" s="17"/>
      <c r="V41" s="17"/>
      <c r="W41" s="17"/>
      <c r="X41" s="17"/>
      <c r="Y41" s="17"/>
      <c r="Z41" s="25"/>
    </row>
    <row r="42" spans="1:26" x14ac:dyDescent="0.3">
      <c r="A42" s="15"/>
      <c r="B42" s="16"/>
      <c r="C42" s="9" t="e">
        <f>VLOOKUP(Table13[[#This Row],[Client Name]],Table20[[Client Lookup]:[ClientCodes]],2,FALSE)</f>
        <v>#N/A</v>
      </c>
      <c r="D42" s="9" t="e">
        <f>VLOOKUP(Table13[[#This Row],[Client
Code]],RegionalCode,2,FALSE)</f>
        <v>#N/A</v>
      </c>
      <c r="E42" s="9" t="e">
        <f>VLOOKUP(Table13[[#This Row],[Client
Code]],Table20[[ClientCodes]:[Product Key]],2,FALSE)</f>
        <v>#N/A</v>
      </c>
      <c r="F42" s="17"/>
      <c r="G42" s="9" t="e">
        <f>VLOOKUP(Table13[[#This Row],[Product Name]],Table21[],2,FALSE)</f>
        <v>#N/A</v>
      </c>
      <c r="H42" s="17"/>
      <c r="I42" s="17"/>
      <c r="J42" s="17"/>
      <c r="K42" s="17"/>
      <c r="L42" s="18" t="e">
        <f>VLOOKUP(Table13[[#This Row],[Period]],'Spot Validation'!$F$2:$H$23,2,FALSE)</f>
        <v>#N/A</v>
      </c>
      <c r="M42" s="18" t="e">
        <f>VLOOKUP(Table13[[#This Row],[Period]],'Spot Validation'!$F$2:$H$23,3,FALSE)</f>
        <v>#N/A</v>
      </c>
      <c r="N42" s="17"/>
      <c r="O42"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2" s="9" t="e">
        <f>VLOOKUP(Table13[[#This Row],[Media Type]],'Spot Validation'!$A$2:$B$5,2,FALSE)</f>
        <v>#N/A</v>
      </c>
      <c r="Q42" s="17"/>
      <c r="R42" s="17"/>
      <c r="S42" s="17"/>
      <c r="T42" s="17"/>
      <c r="U42" s="17"/>
      <c r="V42" s="17"/>
      <c r="W42" s="17"/>
      <c r="X42" s="17"/>
      <c r="Y42" s="17"/>
      <c r="Z42" s="25"/>
    </row>
    <row r="43" spans="1:26" x14ac:dyDescent="0.3">
      <c r="A43" s="15"/>
      <c r="B43" s="16"/>
      <c r="C43" s="9" t="e">
        <f>VLOOKUP(Table13[[#This Row],[Client Name]],Table20[[Client Lookup]:[ClientCodes]],2,FALSE)</f>
        <v>#N/A</v>
      </c>
      <c r="D43" s="9" t="e">
        <f>VLOOKUP(Table13[[#This Row],[Client
Code]],RegionalCode,2,FALSE)</f>
        <v>#N/A</v>
      </c>
      <c r="E43" s="9" t="e">
        <f>VLOOKUP(Table13[[#This Row],[Client
Code]],Table20[[ClientCodes]:[Product Key]],2,FALSE)</f>
        <v>#N/A</v>
      </c>
      <c r="F43" s="17"/>
      <c r="G43" s="9" t="e">
        <f>VLOOKUP(Table13[[#This Row],[Product Name]],Table21[],2,FALSE)</f>
        <v>#N/A</v>
      </c>
      <c r="H43" s="17"/>
      <c r="I43" s="17"/>
      <c r="J43" s="17"/>
      <c r="K43" s="17"/>
      <c r="L43" s="18" t="e">
        <f>VLOOKUP(Table13[[#This Row],[Period]],'Spot Validation'!$F$2:$H$23,2,FALSE)</f>
        <v>#N/A</v>
      </c>
      <c r="M43" s="18" t="e">
        <f>VLOOKUP(Table13[[#This Row],[Period]],'Spot Validation'!$F$2:$H$23,3,FALSE)</f>
        <v>#N/A</v>
      </c>
      <c r="N43" s="17"/>
      <c r="O43"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3" s="9" t="e">
        <f>VLOOKUP(Table13[[#This Row],[Media Type]],'Spot Validation'!$A$2:$B$5,2,FALSE)</f>
        <v>#N/A</v>
      </c>
      <c r="Q43" s="17"/>
      <c r="R43" s="17"/>
      <c r="S43" s="17"/>
      <c r="T43" s="17"/>
      <c r="U43" s="17"/>
      <c r="V43" s="17"/>
      <c r="W43" s="17"/>
      <c r="X43" s="17"/>
      <c r="Y43" s="17"/>
      <c r="Z43" s="25"/>
    </row>
    <row r="44" spans="1:26" x14ac:dyDescent="0.3">
      <c r="A44" s="15"/>
      <c r="B44" s="16"/>
      <c r="C44" s="9" t="e">
        <f>VLOOKUP(Table13[[#This Row],[Client Name]],Table20[[Client Lookup]:[ClientCodes]],2,FALSE)</f>
        <v>#N/A</v>
      </c>
      <c r="D44" s="9" t="e">
        <f>VLOOKUP(Table13[[#This Row],[Client
Code]],RegionalCode,2,FALSE)</f>
        <v>#N/A</v>
      </c>
      <c r="E44" s="9" t="e">
        <f>VLOOKUP(Table13[[#This Row],[Client
Code]],Table20[[ClientCodes]:[Product Key]],2,FALSE)</f>
        <v>#N/A</v>
      </c>
      <c r="F44" s="17"/>
      <c r="G44" s="9" t="e">
        <f>VLOOKUP(Table13[[#This Row],[Product Name]],Table21[],2,FALSE)</f>
        <v>#N/A</v>
      </c>
      <c r="H44" s="17"/>
      <c r="I44" s="17"/>
      <c r="J44" s="17"/>
      <c r="K44" s="17"/>
      <c r="L44" s="18" t="e">
        <f>VLOOKUP(Table13[[#This Row],[Period]],'Spot Validation'!$F$2:$H$23,2,FALSE)</f>
        <v>#N/A</v>
      </c>
      <c r="M44" s="18" t="e">
        <f>VLOOKUP(Table13[[#This Row],[Period]],'Spot Validation'!$F$2:$H$23,3,FALSE)</f>
        <v>#N/A</v>
      </c>
      <c r="N44" s="17"/>
      <c r="O44"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4" s="9" t="e">
        <f>VLOOKUP(Table13[[#This Row],[Media Type]],'Spot Validation'!$A$2:$B$5,2,FALSE)</f>
        <v>#N/A</v>
      </c>
      <c r="Q44" s="17"/>
      <c r="R44" s="17"/>
      <c r="S44" s="17"/>
      <c r="T44" s="17"/>
      <c r="U44" s="17"/>
      <c r="V44" s="17"/>
      <c r="W44" s="17"/>
      <c r="X44" s="17"/>
      <c r="Y44" s="17"/>
      <c r="Z44" s="25"/>
    </row>
    <row r="45" spans="1:26" x14ac:dyDescent="0.3">
      <c r="A45" s="15"/>
      <c r="B45" s="16"/>
      <c r="C45" s="9" t="e">
        <f>VLOOKUP(Table13[[#This Row],[Client Name]],Table20[[Client Lookup]:[ClientCodes]],2,FALSE)</f>
        <v>#N/A</v>
      </c>
      <c r="D45" s="9" t="e">
        <f>VLOOKUP(Table13[[#This Row],[Client
Code]],RegionalCode,2,FALSE)</f>
        <v>#N/A</v>
      </c>
      <c r="E45" s="9" t="e">
        <f>VLOOKUP(Table13[[#This Row],[Client
Code]],Table20[[ClientCodes]:[Product Key]],2,FALSE)</f>
        <v>#N/A</v>
      </c>
      <c r="F45" s="17"/>
      <c r="G45" s="9" t="e">
        <f>VLOOKUP(Table13[[#This Row],[Product Name]],Table21[],2,FALSE)</f>
        <v>#N/A</v>
      </c>
      <c r="H45" s="17"/>
      <c r="I45" s="17"/>
      <c r="J45" s="17"/>
      <c r="K45" s="17"/>
      <c r="L45" s="18" t="e">
        <f>VLOOKUP(Table13[[#This Row],[Period]],'Spot Validation'!$F$2:$H$23,2,FALSE)</f>
        <v>#N/A</v>
      </c>
      <c r="M45" s="18" t="e">
        <f>VLOOKUP(Table13[[#This Row],[Period]],'Spot Validation'!$F$2:$H$23,3,FALSE)</f>
        <v>#N/A</v>
      </c>
      <c r="N45" s="17"/>
      <c r="O45"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5" s="9" t="e">
        <f>VLOOKUP(Table13[[#This Row],[Media Type]],'Spot Validation'!$A$2:$B$5,2,FALSE)</f>
        <v>#N/A</v>
      </c>
      <c r="Q45" s="17"/>
      <c r="R45" s="17"/>
      <c r="S45" s="17"/>
      <c r="T45" s="17"/>
      <c r="U45" s="17"/>
      <c r="V45" s="17"/>
      <c r="W45" s="17"/>
      <c r="X45" s="17"/>
      <c r="Y45" s="17"/>
      <c r="Z45" s="25"/>
    </row>
    <row r="46" spans="1:26" x14ac:dyDescent="0.3">
      <c r="A46" s="15"/>
      <c r="B46" s="16"/>
      <c r="C46" s="9" t="e">
        <f>VLOOKUP(Table13[[#This Row],[Client Name]],Table20[[Client Lookup]:[ClientCodes]],2,FALSE)</f>
        <v>#N/A</v>
      </c>
      <c r="D46" s="9" t="e">
        <f>VLOOKUP(Table13[[#This Row],[Client
Code]],RegionalCode,2,FALSE)</f>
        <v>#N/A</v>
      </c>
      <c r="E46" s="9" t="e">
        <f>VLOOKUP(Table13[[#This Row],[Client
Code]],Table20[[ClientCodes]:[Product Key]],2,FALSE)</f>
        <v>#N/A</v>
      </c>
      <c r="F46" s="17"/>
      <c r="G46" s="9" t="e">
        <f>VLOOKUP(Table13[[#This Row],[Product Name]],Table21[],2,FALSE)</f>
        <v>#N/A</v>
      </c>
      <c r="H46" s="17"/>
      <c r="I46" s="17"/>
      <c r="J46" s="17"/>
      <c r="K46" s="17"/>
      <c r="L46" s="18" t="e">
        <f>VLOOKUP(Table13[[#This Row],[Period]],'Spot Validation'!$F$2:$H$23,2,FALSE)</f>
        <v>#N/A</v>
      </c>
      <c r="M46" s="18" t="e">
        <f>VLOOKUP(Table13[[#This Row],[Period]],'Spot Validation'!$F$2:$H$23,3,FALSE)</f>
        <v>#N/A</v>
      </c>
      <c r="N46" s="17"/>
      <c r="O46"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6" s="9" t="e">
        <f>VLOOKUP(Table13[[#This Row],[Media Type]],'Spot Validation'!$A$2:$B$5,2,FALSE)</f>
        <v>#N/A</v>
      </c>
      <c r="Q46" s="17"/>
      <c r="R46" s="17"/>
      <c r="S46" s="17"/>
      <c r="T46" s="17"/>
      <c r="U46" s="17"/>
      <c r="V46" s="17"/>
      <c r="W46" s="17"/>
      <c r="X46" s="17"/>
      <c r="Y46" s="17"/>
      <c r="Z46" s="25"/>
    </row>
    <row r="47" spans="1:26" x14ac:dyDescent="0.3">
      <c r="A47" s="15"/>
      <c r="B47" s="16"/>
      <c r="C47" s="9" t="e">
        <f>VLOOKUP(Table13[[#This Row],[Client Name]],Table20[[Client Lookup]:[ClientCodes]],2,FALSE)</f>
        <v>#N/A</v>
      </c>
      <c r="D47" s="9" t="e">
        <f>VLOOKUP(Table13[[#This Row],[Client
Code]],RegionalCode,2,FALSE)</f>
        <v>#N/A</v>
      </c>
      <c r="E47" s="9" t="e">
        <f>VLOOKUP(Table13[[#This Row],[Client
Code]],Table20[[ClientCodes]:[Product Key]],2,FALSE)</f>
        <v>#N/A</v>
      </c>
      <c r="F47" s="17"/>
      <c r="G47" s="9" t="e">
        <f>VLOOKUP(Table13[[#This Row],[Product Name]],Table21[],2,FALSE)</f>
        <v>#N/A</v>
      </c>
      <c r="H47" s="17"/>
      <c r="I47" s="17"/>
      <c r="J47" s="17"/>
      <c r="K47" s="17"/>
      <c r="L47" s="18" t="e">
        <f>VLOOKUP(Table13[[#This Row],[Period]],'Spot Validation'!$F$2:$H$23,2,FALSE)</f>
        <v>#N/A</v>
      </c>
      <c r="M47" s="18" t="e">
        <f>VLOOKUP(Table13[[#This Row],[Period]],'Spot Validation'!$F$2:$H$23,3,FALSE)</f>
        <v>#N/A</v>
      </c>
      <c r="N47" s="17"/>
      <c r="O47"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7" s="9" t="e">
        <f>VLOOKUP(Table13[[#This Row],[Media Type]],'Spot Validation'!$A$2:$B$5,2,FALSE)</f>
        <v>#N/A</v>
      </c>
      <c r="Q47" s="17"/>
      <c r="R47" s="17"/>
      <c r="S47" s="17"/>
      <c r="T47" s="17"/>
      <c r="U47" s="17"/>
      <c r="V47" s="17"/>
      <c r="W47" s="17"/>
      <c r="X47" s="17"/>
      <c r="Y47" s="17"/>
      <c r="Z47" s="25"/>
    </row>
    <row r="48" spans="1:26" x14ac:dyDescent="0.3">
      <c r="A48" s="15"/>
      <c r="B48" s="16"/>
      <c r="C48" s="9" t="e">
        <f>VLOOKUP(Table13[[#This Row],[Client Name]],Table20[[Client Lookup]:[ClientCodes]],2,FALSE)</f>
        <v>#N/A</v>
      </c>
      <c r="D48" s="9" t="e">
        <f>VLOOKUP(Table13[[#This Row],[Client
Code]],RegionalCode,2,FALSE)</f>
        <v>#N/A</v>
      </c>
      <c r="E48" s="9" t="e">
        <f>VLOOKUP(Table13[[#This Row],[Client
Code]],Table20[[ClientCodes]:[Product Key]],2,FALSE)</f>
        <v>#N/A</v>
      </c>
      <c r="F48" s="17"/>
      <c r="G48" s="9" t="e">
        <f>VLOOKUP(Table13[[#This Row],[Product Name]],Table21[],2,FALSE)</f>
        <v>#N/A</v>
      </c>
      <c r="H48" s="17"/>
      <c r="I48" s="17"/>
      <c r="J48" s="17"/>
      <c r="K48" s="17"/>
      <c r="L48" s="18" t="e">
        <f>VLOOKUP(Table13[[#This Row],[Period]],'Spot Validation'!$F$2:$H$23,2,FALSE)</f>
        <v>#N/A</v>
      </c>
      <c r="M48" s="18" t="e">
        <f>VLOOKUP(Table13[[#This Row],[Period]],'Spot Validation'!$F$2:$H$23,3,FALSE)</f>
        <v>#N/A</v>
      </c>
      <c r="N48" s="17"/>
      <c r="O48"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8" s="9" t="e">
        <f>VLOOKUP(Table13[[#This Row],[Media Type]],'Spot Validation'!$A$2:$B$5,2,FALSE)</f>
        <v>#N/A</v>
      </c>
      <c r="Q48" s="17"/>
      <c r="R48" s="17"/>
      <c r="S48" s="17"/>
      <c r="T48" s="17"/>
      <c r="U48" s="17"/>
      <c r="V48" s="17"/>
      <c r="W48" s="17"/>
      <c r="X48" s="17"/>
      <c r="Y48" s="17"/>
      <c r="Z48" s="25"/>
    </row>
    <row r="49" spans="1:26" x14ac:dyDescent="0.3">
      <c r="A49" s="15"/>
      <c r="B49" s="16"/>
      <c r="C49" s="9" t="e">
        <f>VLOOKUP(Table13[[#This Row],[Client Name]],Table20[[Client Lookup]:[ClientCodes]],2,FALSE)</f>
        <v>#N/A</v>
      </c>
      <c r="D49" s="9" t="e">
        <f>VLOOKUP(Table13[[#This Row],[Client
Code]],RegionalCode,2,FALSE)</f>
        <v>#N/A</v>
      </c>
      <c r="E49" s="9" t="e">
        <f>VLOOKUP(Table13[[#This Row],[Client
Code]],Table20[[ClientCodes]:[Product Key]],2,FALSE)</f>
        <v>#N/A</v>
      </c>
      <c r="F49" s="17"/>
      <c r="G49" s="9" t="e">
        <f>VLOOKUP(Table13[[#This Row],[Product Name]],Table21[],2,FALSE)</f>
        <v>#N/A</v>
      </c>
      <c r="H49" s="17"/>
      <c r="I49" s="17"/>
      <c r="J49" s="17"/>
      <c r="K49" s="17"/>
      <c r="L49" s="18" t="e">
        <f>VLOOKUP(Table13[[#This Row],[Period]],'Spot Validation'!$F$2:$H$23,2,FALSE)</f>
        <v>#N/A</v>
      </c>
      <c r="M49" s="18" t="e">
        <f>VLOOKUP(Table13[[#This Row],[Period]],'Spot Validation'!$F$2:$H$23,3,FALSE)</f>
        <v>#N/A</v>
      </c>
      <c r="N49" s="17"/>
      <c r="O49"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49" s="9" t="e">
        <f>VLOOKUP(Table13[[#This Row],[Media Type]],'Spot Validation'!$A$2:$B$5,2,FALSE)</f>
        <v>#N/A</v>
      </c>
      <c r="Q49" s="17"/>
      <c r="R49" s="17"/>
      <c r="S49" s="17"/>
      <c r="T49" s="17"/>
      <c r="U49" s="17"/>
      <c r="V49" s="17"/>
      <c r="W49" s="17"/>
      <c r="X49" s="17"/>
      <c r="Y49" s="17"/>
      <c r="Z49" s="25"/>
    </row>
    <row r="50" spans="1:26" x14ac:dyDescent="0.3">
      <c r="A50" s="15"/>
      <c r="B50" s="16"/>
      <c r="C50" s="9" t="e">
        <f>VLOOKUP(Table13[[#This Row],[Client Name]],Table20[[Client Lookup]:[ClientCodes]],2,FALSE)</f>
        <v>#N/A</v>
      </c>
      <c r="D50" s="9" t="e">
        <f>VLOOKUP(Table13[[#This Row],[Client
Code]],RegionalCode,2,FALSE)</f>
        <v>#N/A</v>
      </c>
      <c r="E50" s="9" t="e">
        <f>VLOOKUP(Table13[[#This Row],[Client
Code]],Table20[[ClientCodes]:[Product Key]],2,FALSE)</f>
        <v>#N/A</v>
      </c>
      <c r="F50" s="17"/>
      <c r="G50" s="9" t="e">
        <f>VLOOKUP(Table13[[#This Row],[Product Name]],Table21[],2,FALSE)</f>
        <v>#N/A</v>
      </c>
      <c r="H50" s="17"/>
      <c r="I50" s="17"/>
      <c r="J50" s="17"/>
      <c r="K50" s="17"/>
      <c r="L50" s="18" t="e">
        <f>VLOOKUP(Table13[[#This Row],[Period]],'Spot Validation'!$F$2:$H$23,2,FALSE)</f>
        <v>#N/A</v>
      </c>
      <c r="M50" s="18" t="e">
        <f>VLOOKUP(Table13[[#This Row],[Period]],'Spot Validation'!$F$2:$H$23,3,FALSE)</f>
        <v>#N/A</v>
      </c>
      <c r="N50" s="17"/>
      <c r="O50"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50" s="9" t="e">
        <f>VLOOKUP(Table13[[#This Row],[Media Type]],'Spot Validation'!$A$2:$B$5,2,FALSE)</f>
        <v>#N/A</v>
      </c>
      <c r="Q50" s="17"/>
      <c r="R50" s="17"/>
      <c r="S50" s="17"/>
      <c r="T50" s="17"/>
      <c r="U50" s="17"/>
      <c r="V50" s="17"/>
      <c r="W50" s="17"/>
      <c r="X50" s="17"/>
      <c r="Y50" s="17"/>
      <c r="Z50" s="25"/>
    </row>
    <row r="51" spans="1:26" x14ac:dyDescent="0.3">
      <c r="A51" s="15"/>
      <c r="B51" s="16"/>
      <c r="C51" s="9" t="e">
        <f>VLOOKUP(Table13[[#This Row],[Client Name]],Table20[[Client Lookup]:[ClientCodes]],2,FALSE)</f>
        <v>#N/A</v>
      </c>
      <c r="D51" s="9" t="e">
        <f>VLOOKUP(Table13[[#This Row],[Client
Code]],RegionalCode,2,FALSE)</f>
        <v>#N/A</v>
      </c>
      <c r="E51" s="9" t="e">
        <f>VLOOKUP(Table13[[#This Row],[Client
Code]],Table20[[ClientCodes]:[Product Key]],2,FALSE)</f>
        <v>#N/A</v>
      </c>
      <c r="F51" s="17"/>
      <c r="G51" s="9" t="e">
        <f>VLOOKUP(Table13[[#This Row],[Product Name]],Table21[],2,FALSE)</f>
        <v>#N/A</v>
      </c>
      <c r="H51" s="17"/>
      <c r="I51" s="17"/>
      <c r="J51" s="17"/>
      <c r="K51" s="17"/>
      <c r="L51" s="18" t="e">
        <f>VLOOKUP(Table13[[#This Row],[Period]],'Spot Validation'!$F$2:$H$23,2,FALSE)</f>
        <v>#N/A</v>
      </c>
      <c r="M51" s="18" t="e">
        <f>VLOOKUP(Table13[[#This Row],[Period]],'Spot Validation'!$F$2:$H$23,3,FALSE)</f>
        <v>#N/A</v>
      </c>
      <c r="N51" s="17"/>
      <c r="O51"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51" s="9" t="e">
        <f>VLOOKUP(Table13[[#This Row],[Media Type]],'Spot Validation'!$A$2:$B$5,2,FALSE)</f>
        <v>#N/A</v>
      </c>
      <c r="Q51" s="17"/>
      <c r="R51" s="17"/>
      <c r="S51" s="17"/>
      <c r="T51" s="17"/>
      <c r="U51" s="17"/>
      <c r="V51" s="17"/>
      <c r="W51" s="17"/>
      <c r="X51" s="17"/>
      <c r="Y51" s="17"/>
      <c r="Z51" s="25"/>
    </row>
    <row r="52" spans="1:26" ht="15" thickBot="1" x14ac:dyDescent="0.35">
      <c r="A52" s="15"/>
      <c r="B52" s="16"/>
      <c r="C52" s="9" t="e">
        <f>VLOOKUP(Table13[[#This Row],[Client Name]],Table20[[Client Lookup]:[ClientCodes]],2,FALSE)</f>
        <v>#N/A</v>
      </c>
      <c r="D52" s="9" t="e">
        <f>VLOOKUP(Table13[[#This Row],[Client
Code]],RegionalCode,2,FALSE)</f>
        <v>#N/A</v>
      </c>
      <c r="E52" s="9" t="e">
        <f>VLOOKUP(Table13[[#This Row],[Client
Code]],Table20[[ClientCodes]:[Product Key]],2,FALSE)</f>
        <v>#N/A</v>
      </c>
      <c r="F52" s="17"/>
      <c r="G52" s="9" t="e">
        <f>VLOOKUP(Table13[[#This Row],[Product Name]],Table21[],2,FALSE)</f>
        <v>#N/A</v>
      </c>
      <c r="H52" s="17"/>
      <c r="I52" s="17"/>
      <c r="J52" s="17"/>
      <c r="K52" s="17"/>
      <c r="L52" s="18" t="e">
        <f>VLOOKUP(Table13[[#This Row],[Period]],'Spot Validation'!$F$2:$H$23,2,FALSE)</f>
        <v>#N/A</v>
      </c>
      <c r="M52" s="18" t="e">
        <f>VLOOKUP(Table13[[#This Row],[Period]],'Spot Validation'!$F$2:$H$23,3,FALSE)</f>
        <v>#N/A</v>
      </c>
      <c r="N52" s="17"/>
      <c r="O52" s="9" t="e">
        <f>IF(OR(Table13[[#This Row],[Regional Code]]=" ",Table13[[#This Row],[Regional Code]]=0),CONCATENATE(Table13[[#This Row],[Period]],"_",Table13[[#This Row],[Client
Code]],"_",Table13[[#This Row],[Estimate
Short Name]]),CONCATENATE(Table13[[#This Row],[Period]],"_",Table13[[#This Row],[Client
Code]],"_",Table13[[#This Row],[Estimate
Short Name]],"_",Table13[[#This Row],[Regional Code]]))</f>
        <v>#N/A</v>
      </c>
      <c r="P52" s="9" t="e">
        <f>VLOOKUP(Table13[[#This Row],[Media Type]],'Spot Validation'!$A$2:$B$5,2,FALSE)</f>
        <v>#N/A</v>
      </c>
      <c r="Q52" s="17"/>
      <c r="R52" s="17"/>
      <c r="S52" s="17"/>
      <c r="T52" s="17"/>
      <c r="U52" s="17"/>
      <c r="V52" s="17"/>
      <c r="W52" s="17"/>
      <c r="X52" s="17"/>
      <c r="Y52" s="45"/>
      <c r="Z52" s="26"/>
    </row>
  </sheetData>
  <sheetProtection algorithmName="SHA-512" hashValue="ckAg+qE5F5mR1P2iibR2XNWR8B6b6S2P3dC57w4Hy1xmSYEzs3LFNt2MW2crq0njqpkKtBzeTH/xo/uEdbygTQ==" saltValue="7Dod0CNaA3obpnx13XL2hA==" spinCount="100000" sheet="1" autoFilter="0"/>
  <mergeCells count="4">
    <mergeCell ref="A1:Z1"/>
    <mergeCell ref="A2:Z2"/>
    <mergeCell ref="A3:Z3"/>
    <mergeCell ref="A4:Z4"/>
  </mergeCells>
  <dataValidations xWindow="62" yWindow="780" count="17">
    <dataValidation type="list" allowBlank="1" showInputMessage="1" showErrorMessage="1" promptTitle="Required Field" prompt="Flight Type must be selected" sqref="I6:I52" xr:uid="{B50B7661-D885-4C4E-9BC0-7FB24F68F105}">
      <formula1>FlightType</formula1>
    </dataValidation>
    <dataValidation type="list" allowBlank="1" showInputMessage="1" showErrorMessage="1" promptTitle="Required Field" prompt="Media Type must be selected" sqref="H6:H52" xr:uid="{CFEFF697-0380-4615-9FA3-F6335140F315}">
      <formula1>SpotMedia</formula1>
    </dataValidation>
    <dataValidation type="list" allowBlank="1" showInputMessage="1" showErrorMessage="1" promptTitle="Optional Field" prompt="Required only if first day of week is NOT Monday" sqref="J6:J52" xr:uid="{AEB85544-209F-42ED-B9BA-0AE795308668}">
      <formula1>DOW</formula1>
    </dataValidation>
    <dataValidation type="list" allowBlank="1" showInputMessage="1" showErrorMessage="1" promptTitle="Required Field" prompt="If annual or multi-quarter, please select the full year instead of a single quarter." sqref="K6:K52" xr:uid="{B8DDF1C1-B174-4D06-815A-F2BE0A7FC1F9}">
      <formula1>Period</formula1>
    </dataValidation>
    <dataValidation type="list" allowBlank="1" showInputMessage="1" showErrorMessage="1" promptTitle="Required Field" prompt="Product Name must be selected" sqref="F6:F52" xr:uid="{89586E9C-14D7-4E4D-BC41-31DFC705605D}">
      <formula1>INDIRECT(E6)</formula1>
    </dataValidation>
    <dataValidation type="list" allowBlank="1" showInputMessage="1" showErrorMessage="1" promptTitle="Required Field" prompt="Select OX Client Name" sqref="B6:B52" xr:uid="{89EF8217-7A12-4983-9E90-71578BF23624}">
      <formula1>INDIRECT(A6)</formula1>
    </dataValidation>
    <dataValidation allowBlank="1" showInputMessage="1" showErrorMessage="1" promptTitle="Auto Populated Field" prompt="Field will populate based on Product Name selection" sqref="G6:G52" xr:uid="{63BDE981-BB10-47CD-B82D-3C5DAC371C57}"/>
    <dataValidation allowBlank="1" showInputMessage="1" showErrorMessage="1" promptTitle="Auto Populated Field" prompt="Field will populate based on Client Name selection" sqref="C6:E52" xr:uid="{7BE225F0-216E-4B3E-966A-3D57C10CA9CF}"/>
    <dataValidation allowBlank="1" showInputMessage="1" showErrorMessage="1" promptTitle="Required Field" prompt="Will auto populate based on period selected, but can be overridden if needed" sqref="L6:M52" xr:uid="{0112E290-32B5-408A-8DF6-FABE4CEACA7B}"/>
    <dataValidation type="textLength" operator="lessThanOrEqual" allowBlank="1" showInputMessage="1" showErrorMessage="1" promptTitle="Required Field" prompt="Description for client - Will be used to create the Estimate Name - Max 15 characters" sqref="N6:N52" xr:uid="{D82384CE-DB29-438C-9814-C9AADFB3A47B}">
      <formula1>15</formula1>
    </dataValidation>
    <dataValidation type="textLength" operator="lessThanOrEqual" allowBlank="1" showInputMessage="1" showErrorMessage="1" promptTitle="Auto Populated" prompt="Taxonomy based on Quarter, Year, Client Code, and Estimate Short Name - Max 30 characters" sqref="O6:O52" xr:uid="{D964D247-EDA5-448F-9DBA-35BCC8D376F7}">
      <formula1>30</formula1>
    </dataValidation>
    <dataValidation type="textLength" operator="lessThanOrEqual" allowBlank="1" showInputMessage="1" showErrorMessage="1" promptTitle="Optional Field" prompt="See manager if you have questions on this field, limit 4 characters" sqref="W6:W52" xr:uid="{D87E8DAE-89E7-43BD-A1EA-E7AAE4DCF4A9}">
      <formula1>4</formula1>
    </dataValidation>
    <dataValidation operator="lessThanOrEqual" allowBlank="1" showInputMessage="1" showErrorMessage="1" promptTitle="Required Field for Kia Only" prompt="Kia estimates must include a Budget Line #.  Estimates WILL NOT be opened with out this code.  Non-Kia clients do not need to enter a value in this field." sqref="Y6:Y52" xr:uid="{388E37B0-C3E6-444F-95BD-406162325C2A}"/>
    <dataValidation allowBlank="1" showInputMessage="1" showErrorMessage="1" promptTitle="DO NOT ENTER" prompt="This field will be completed by the Operations Team when the estimate is created" sqref="Z6:Z52" xr:uid="{2D87E779-9747-41DB-89DF-CF1F8FCD5F97}"/>
    <dataValidation type="list" allowBlank="1" showInputMessage="1" showErrorMessage="1" promptTitle="Required Field" prompt="Selecting a brand will allow you to view only the client codes associated with it." sqref="A6:A52" xr:uid="{EF756F2A-8E2D-4A7D-B2F0-99ACC58B9C0D}">
      <formula1>Brands</formula1>
    </dataValidation>
    <dataValidation allowBlank="1" showInputMessage="1" showErrorMessage="1" promptTitle="Auto Populated" prompt="Field will auto populate based on Media Type" sqref="P6:P52" xr:uid="{457D693E-1E1B-4C3B-9FC1-F4B965140156}"/>
    <dataValidation operator="lessThanOrEqual" allowBlank="1" showInputMessage="1" showErrorMessage="1" promptTitle="Required for Kia, HUSA, BSSP" prompt="Estimates must include a PO (MAF for BSSP).  If no PO/MAF is available at the time, please enter 'PO Unavailable' in the field.  The field must be updated with an accurate code prior to billing" sqref="X6:X52" xr:uid="{90D19E82-5805-4CE9-A233-D1382BFA4CCF}"/>
  </dataValidations>
  <hyperlinks>
    <hyperlink ref="A3:C3" r:id="rId1" display="CanvasWW_Estimate Request Process Document" xr:uid="{D5E496C8-DF1D-4BA1-BF4D-4F7C7ED8E4F7}"/>
    <hyperlink ref="A3:E3" r:id="rId2" display="CanvasWW_Estimate Request Process Document" xr:uid="{384EAD26-7D26-45A7-9726-D7BF3411FFFB}"/>
    <hyperlink ref="A3:Z3" r:id="rId3" display="CanvasWW_Estimate Request Process Document" xr:uid="{A8145B54-5BCC-4F6B-967C-3429BAC31656}"/>
  </hyperlinks>
  <pageMargins left="0.2" right="0.2" top="0.25" bottom="0.25" header="0.05" footer="0.05"/>
  <pageSetup scale="42" orientation="landscape" r:id="rId4"/>
  <drawing r:id="rId5"/>
  <tableParts count="1">
    <tablePart r:id="rId6"/>
  </tableParts>
  <extLst>
    <ext xmlns:x14="http://schemas.microsoft.com/office/spreadsheetml/2009/9/main" uri="{CCE6A557-97BC-4b89-ADB6-D9C93CAAB3DF}">
      <x14:dataValidations xmlns:xm="http://schemas.microsoft.com/office/excel/2006/main" xWindow="62" yWindow="780" count="2">
        <x14:dataValidation type="list" allowBlank="1" showInputMessage="1" showErrorMessage="1" promptTitle="Required Field" prompt="At least 1 demo must be selected.  By default, both ratings and impressions will be added to the estimate for each demo." xr:uid="{C3728037-BE9B-4870-9952-8C113F45195C}">
          <x14:formula1>
            <xm:f>'Demo Validation'!$A$2:$A$44</xm:f>
          </x14:formula1>
          <xm:sqref>R6:V52</xm:sqref>
        </x14:dataValidation>
        <x14:dataValidation type="list" allowBlank="1" showInputMessage="1" showErrorMessage="1" promptTitle="Auto Populated" prompt="Field will auto populate based on Media Type" xr:uid="{2A9046B8-0E25-41EF-9849-47A1B46CA720}">
          <x14:formula1>
            <xm:f>'Spot Validation'!$E$2:$E$4</xm:f>
          </x14:formula1>
          <xm:sqref>Q6:Q52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73E26-F8E3-4C4D-AA6E-F65B3CC383EB}">
  <sheetPr>
    <pageSetUpPr fitToPage="1"/>
  </sheetPr>
  <dimension ref="A1:AI34"/>
  <sheetViews>
    <sheetView workbookViewId="0">
      <selection activeCell="B16" sqref="B16"/>
    </sheetView>
  </sheetViews>
  <sheetFormatPr defaultRowHeight="14.4" x14ac:dyDescent="0.3"/>
  <cols>
    <col min="1" max="1" width="10.33203125" bestFit="1" customWidth="1"/>
    <col min="2" max="2" width="29.5546875" customWidth="1"/>
    <col min="3" max="3" width="8.5546875" bestFit="1" customWidth="1"/>
    <col min="4" max="4" width="8.5546875" hidden="1" customWidth="1"/>
    <col min="5" max="5" width="10.109375" hidden="1" customWidth="1"/>
    <col min="6" max="6" width="26.6640625" customWidth="1"/>
    <col min="7" max="7" width="10.109375" bestFit="1" customWidth="1"/>
    <col min="8" max="8" width="12.6640625" bestFit="1" customWidth="1"/>
    <col min="9" max="9" width="9" customWidth="1"/>
    <col min="10" max="10" width="12" bestFit="1" customWidth="1"/>
    <col min="11" max="11" width="11.109375" bestFit="1" customWidth="1"/>
    <col min="12" max="12" width="17.88671875" customWidth="1"/>
    <col min="13" max="13" width="27.88671875" bestFit="1" customWidth="1"/>
    <col min="14" max="14" width="16" bestFit="1" customWidth="1"/>
    <col min="15" max="15" width="16" customWidth="1"/>
    <col min="16" max="31" width="10" bestFit="1" customWidth="1"/>
    <col min="32" max="32" width="9.33203125" bestFit="1" customWidth="1"/>
    <col min="33" max="34" width="27.5546875" customWidth="1"/>
    <col min="35" max="35" width="12.44140625" bestFit="1" customWidth="1"/>
  </cols>
  <sheetData>
    <row r="1" spans="1:35" ht="58.5" customHeight="1" x14ac:dyDescent="0.3">
      <c r="A1" s="79" t="s">
        <v>29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65"/>
    </row>
    <row r="2" spans="1:35" ht="130.5" customHeight="1" x14ac:dyDescent="0.3">
      <c r="A2" s="81" t="s">
        <v>30</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66"/>
    </row>
    <row r="3" spans="1:35" ht="15" customHeight="1" x14ac:dyDescent="0.3">
      <c r="A3" s="83" t="s">
        <v>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67"/>
    </row>
    <row r="4" spans="1:35" ht="15" thickBot="1" x14ac:dyDescent="0.35">
      <c r="A4" s="85" t="s">
        <v>601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68"/>
    </row>
    <row r="5" spans="1:35" s="24" customFormat="1" ht="43.2" x14ac:dyDescent="0.3">
      <c r="A5" s="27" t="s">
        <v>3</v>
      </c>
      <c r="B5" s="28" t="s">
        <v>4</v>
      </c>
      <c r="C5" s="29" t="s">
        <v>5</v>
      </c>
      <c r="D5" s="29" t="s">
        <v>6</v>
      </c>
      <c r="E5" s="29" t="s">
        <v>7</v>
      </c>
      <c r="F5" s="30" t="s">
        <v>8</v>
      </c>
      <c r="G5" s="29" t="s">
        <v>9</v>
      </c>
      <c r="H5" s="29" t="s">
        <v>31</v>
      </c>
      <c r="I5" s="30" t="s">
        <v>13</v>
      </c>
      <c r="J5" s="29" t="s">
        <v>14</v>
      </c>
      <c r="K5" s="29" t="s">
        <v>15</v>
      </c>
      <c r="L5" s="29" t="s">
        <v>16</v>
      </c>
      <c r="M5" s="30" t="s">
        <v>17</v>
      </c>
      <c r="N5" s="30" t="s">
        <v>32</v>
      </c>
      <c r="O5" s="29" t="s">
        <v>33</v>
      </c>
      <c r="P5" s="29" t="s">
        <v>34</v>
      </c>
      <c r="Q5" s="29" t="s">
        <v>35</v>
      </c>
      <c r="R5" s="29" t="s">
        <v>36</v>
      </c>
      <c r="S5" s="29" t="s">
        <v>37</v>
      </c>
      <c r="T5" s="29" t="s">
        <v>38</v>
      </c>
      <c r="U5" s="29" t="s">
        <v>39</v>
      </c>
      <c r="V5" s="29" t="s">
        <v>40</v>
      </c>
      <c r="W5" s="29" t="s">
        <v>41</v>
      </c>
      <c r="X5" s="29" t="s">
        <v>42</v>
      </c>
      <c r="Y5" s="29" t="s">
        <v>43</v>
      </c>
      <c r="Z5" s="29" t="s">
        <v>44</v>
      </c>
      <c r="AA5" s="29" t="s">
        <v>45</v>
      </c>
      <c r="AB5" s="29" t="s">
        <v>46</v>
      </c>
      <c r="AC5" s="29" t="s">
        <v>47</v>
      </c>
      <c r="AD5" s="30" t="s">
        <v>48</v>
      </c>
      <c r="AE5" s="29" t="s">
        <v>49</v>
      </c>
      <c r="AF5" s="29" t="s">
        <v>25</v>
      </c>
      <c r="AG5" s="29" t="s">
        <v>26</v>
      </c>
      <c r="AH5" s="44" t="s">
        <v>27</v>
      </c>
      <c r="AI5" s="31" t="s">
        <v>28</v>
      </c>
    </row>
    <row r="6" spans="1:35" x14ac:dyDescent="0.3">
      <c r="A6" s="15" t="s">
        <v>56</v>
      </c>
      <c r="B6" s="16" t="s">
        <v>84</v>
      </c>
      <c r="C6" s="9" t="str">
        <f>VLOOKUP(Table132528[[#This Row],[Client Name]],Table20[[Client Lookup]:[ClientCodes]],2,FALSE)</f>
        <v>KMA</v>
      </c>
      <c r="D6" s="9" t="str">
        <f>VLOOKUP(Table132528[[#This Row],[Client
Code]],RegionalCode,2,FALSE)</f>
        <v xml:space="preserve"> </v>
      </c>
      <c r="E6" s="9" t="str">
        <f>VLOOKUP(Table132528[[#This Row],[Client
Code]],Table20[[ClientCodes]:[Product Key]],2,FALSE)</f>
        <v>KT1Prod</v>
      </c>
      <c r="F6" s="17" t="s">
        <v>211</v>
      </c>
      <c r="G6" s="9" t="str">
        <f>VLOOKUP(Table132528[[#This Row],[Product Name]],Table21[],2,FALSE)</f>
        <v>KIA</v>
      </c>
      <c r="H6" s="17" t="s">
        <v>490</v>
      </c>
      <c r="I6" s="17" t="s">
        <v>464</v>
      </c>
      <c r="J6" s="18">
        <f>VLOOKUP(Table132528[[#This Row],[Period]],'Net Validation'!$B$2:$D$20,2,FALSE)</f>
        <v>44011</v>
      </c>
      <c r="K6" s="18">
        <f>VLOOKUP(Table132528[[#This Row],[Period]],'Net Validation'!$B$2:$D$20,3,FALSE)</f>
        <v>44101</v>
      </c>
      <c r="L6" s="17" t="s">
        <v>624</v>
      </c>
      <c r="M6" s="9" t="str">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Q320_KMA_Prime Scatter</v>
      </c>
      <c r="N6" s="17" t="s">
        <v>482</v>
      </c>
      <c r="O6" s="17" t="s">
        <v>480</v>
      </c>
      <c r="P6" s="17" t="s">
        <v>512</v>
      </c>
      <c r="Q6" s="17">
        <v>3</v>
      </c>
      <c r="R6" s="17" t="s">
        <v>507</v>
      </c>
      <c r="S6" s="17">
        <v>3</v>
      </c>
      <c r="T6" s="17"/>
      <c r="U6" s="17"/>
      <c r="V6" s="17"/>
      <c r="W6" s="17"/>
      <c r="X6" s="17"/>
      <c r="Y6" s="17"/>
      <c r="Z6" s="17"/>
      <c r="AA6" s="17"/>
      <c r="AB6" s="17"/>
      <c r="AC6" s="17"/>
      <c r="AD6" s="17"/>
      <c r="AE6" s="17"/>
      <c r="AF6" s="17"/>
      <c r="AG6" s="17">
        <v>9254351</v>
      </c>
      <c r="AH6" s="17" t="s">
        <v>625</v>
      </c>
      <c r="AI6" s="25">
        <v>5100</v>
      </c>
    </row>
    <row r="7" spans="1:35" x14ac:dyDescent="0.3">
      <c r="A7" s="15" t="s">
        <v>56</v>
      </c>
      <c r="B7" s="16" t="s">
        <v>84</v>
      </c>
      <c r="C7" s="9" t="str">
        <f>VLOOKUP(Table132528[[#This Row],[Client Name]],Table20[[Client Lookup]:[ClientCodes]],2,FALSE)</f>
        <v>KMA</v>
      </c>
      <c r="D7" s="9" t="str">
        <f>VLOOKUP(Table132528[[#This Row],[Client
Code]],RegionalCode,2,FALSE)</f>
        <v xml:space="preserve"> </v>
      </c>
      <c r="E7" s="9" t="str">
        <f>VLOOKUP(Table132528[[#This Row],[Client
Code]],Table20[[ClientCodes]:[Product Key]],2,FALSE)</f>
        <v>KT1Prod</v>
      </c>
      <c r="F7" s="17" t="s">
        <v>211</v>
      </c>
      <c r="G7" s="9" t="str">
        <f>VLOOKUP(Table132528[[#This Row],[Product Name]],Table21[],2,FALSE)</f>
        <v>KIA</v>
      </c>
      <c r="H7" s="17" t="s">
        <v>490</v>
      </c>
      <c r="I7" s="17" t="s">
        <v>464</v>
      </c>
      <c r="J7" s="18">
        <f>VLOOKUP(Table132528[[#This Row],[Period]],'Net Validation'!$B$2:$D$20,2,FALSE)</f>
        <v>44011</v>
      </c>
      <c r="K7" s="18">
        <f>VLOOKUP(Table132528[[#This Row],[Period]],'Net Validation'!$B$2:$D$20,3,FALSE)</f>
        <v>44101</v>
      </c>
      <c r="L7" s="17" t="s">
        <v>626</v>
      </c>
      <c r="M7" s="9" t="str">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Q320_KMA_Sports</v>
      </c>
      <c r="N7" s="17" t="s">
        <v>482</v>
      </c>
      <c r="O7" s="17" t="s">
        <v>480</v>
      </c>
      <c r="P7" s="17" t="s">
        <v>512</v>
      </c>
      <c r="Q7" s="17">
        <v>3</v>
      </c>
      <c r="R7" s="17"/>
      <c r="S7" s="17"/>
      <c r="T7" s="17"/>
      <c r="U7" s="17"/>
      <c r="V7" s="17"/>
      <c r="W7" s="17"/>
      <c r="X7" s="17"/>
      <c r="Y7" s="17"/>
      <c r="Z7" s="17"/>
      <c r="AA7" s="17"/>
      <c r="AB7" s="17"/>
      <c r="AC7" s="17"/>
      <c r="AD7" s="17"/>
      <c r="AE7" s="17"/>
      <c r="AF7" s="17" t="s">
        <v>416</v>
      </c>
      <c r="AG7" s="17">
        <v>9254351</v>
      </c>
      <c r="AH7" s="17" t="s">
        <v>627</v>
      </c>
      <c r="AI7" s="25">
        <v>5101</v>
      </c>
    </row>
    <row r="8" spans="1:35" x14ac:dyDescent="0.3">
      <c r="A8" s="15" t="s">
        <v>56</v>
      </c>
      <c r="B8" s="16" t="s">
        <v>84</v>
      </c>
      <c r="C8" s="9" t="str">
        <f>VLOOKUP(Table132528[[#This Row],[Client Name]],Table20[[Client Lookup]:[ClientCodes]],2,FALSE)</f>
        <v>KMA</v>
      </c>
      <c r="D8" s="9" t="str">
        <f>VLOOKUP(Table132528[[#This Row],[Client
Code]],RegionalCode,2,FALSE)</f>
        <v xml:space="preserve"> </v>
      </c>
      <c r="E8" s="9" t="str">
        <f>VLOOKUP(Table132528[[#This Row],[Client
Code]],Table20[[ClientCodes]:[Product Key]],2,FALSE)</f>
        <v>KT1Prod</v>
      </c>
      <c r="F8" s="17" t="s">
        <v>211</v>
      </c>
      <c r="G8" s="9" t="str">
        <f>VLOOKUP(Table132528[[#This Row],[Product Name]],Table21[],2,FALSE)</f>
        <v>KIA</v>
      </c>
      <c r="H8" s="17" t="s">
        <v>490</v>
      </c>
      <c r="I8" s="17" t="s">
        <v>464</v>
      </c>
      <c r="J8" s="18">
        <f>VLOOKUP(Table132528[[#This Row],[Period]],'Net Validation'!$B$2:$D$20,2,FALSE)</f>
        <v>44011</v>
      </c>
      <c r="K8" s="18">
        <f>VLOOKUP(Table132528[[#This Row],[Period]],'Net Validation'!$B$2:$D$20,3,FALSE)</f>
        <v>44101</v>
      </c>
      <c r="L8" s="17" t="s">
        <v>630</v>
      </c>
      <c r="M8" s="9" t="str">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Q320_KMA_Cable</v>
      </c>
      <c r="N8" s="17" t="s">
        <v>482</v>
      </c>
      <c r="O8" s="17" t="s">
        <v>480</v>
      </c>
      <c r="P8" s="17" t="s">
        <v>512</v>
      </c>
      <c r="Q8" s="17">
        <v>3</v>
      </c>
      <c r="R8" s="17"/>
      <c r="S8" s="17"/>
      <c r="T8" s="17"/>
      <c r="U8" s="17"/>
      <c r="V8" s="17"/>
      <c r="W8" s="17"/>
      <c r="X8" s="17"/>
      <c r="Y8" s="17"/>
      <c r="Z8" s="17"/>
      <c r="AA8" s="17"/>
      <c r="AB8" s="17"/>
      <c r="AC8" s="17"/>
      <c r="AD8" s="17"/>
      <c r="AE8" s="17"/>
      <c r="AF8" s="17"/>
      <c r="AG8" s="17">
        <v>9254351</v>
      </c>
      <c r="AH8" s="17" t="s">
        <v>631</v>
      </c>
      <c r="AI8" s="25">
        <v>5102</v>
      </c>
    </row>
    <row r="9" spans="1:35" x14ac:dyDescent="0.3">
      <c r="A9" s="15"/>
      <c r="B9" s="16"/>
      <c r="C9" s="9" t="e">
        <f>VLOOKUP(Table132528[[#This Row],[Client Name]],Table20[[Client Lookup]:[ClientCodes]],2,FALSE)</f>
        <v>#N/A</v>
      </c>
      <c r="D9" s="9" t="e">
        <f>VLOOKUP(Table132528[[#This Row],[Client
Code]],RegionalCode,2,FALSE)</f>
        <v>#N/A</v>
      </c>
      <c r="E9" s="9" t="e">
        <f>VLOOKUP(Table132528[[#This Row],[Client
Code]],Table20[[ClientCodes]:[Product Key]],2,FALSE)</f>
        <v>#N/A</v>
      </c>
      <c r="F9" s="17"/>
      <c r="G9" s="9" t="e">
        <f>VLOOKUP(Table132528[[#This Row],[Product Name]],Table21[],2,FALSE)</f>
        <v>#N/A</v>
      </c>
      <c r="H9" s="17"/>
      <c r="I9" s="17"/>
      <c r="J9" s="18" t="e">
        <f>VLOOKUP(Table132528[[#This Row],[Period]],'Net Validation'!$B$2:$D$20,2,FALSE)</f>
        <v>#N/A</v>
      </c>
      <c r="K9" s="18" t="e">
        <f>VLOOKUP(Table132528[[#This Row],[Period]],'Net Validation'!$B$2:$D$20,3,FALSE)</f>
        <v>#N/A</v>
      </c>
      <c r="L9" s="17"/>
      <c r="M9"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9" s="17"/>
      <c r="O9" s="17"/>
      <c r="P9" s="17"/>
      <c r="Q9" s="17"/>
      <c r="R9" s="17"/>
      <c r="S9" s="17"/>
      <c r="T9" s="17"/>
      <c r="U9" s="17"/>
      <c r="V9" s="17"/>
      <c r="W9" s="17"/>
      <c r="X9" s="17"/>
      <c r="Y9" s="17"/>
      <c r="Z9" s="17"/>
      <c r="AA9" s="17"/>
      <c r="AB9" s="17"/>
      <c r="AC9" s="17"/>
      <c r="AD9" s="17"/>
      <c r="AE9" s="17"/>
      <c r="AF9" s="17"/>
      <c r="AG9" s="17"/>
      <c r="AH9" s="17"/>
      <c r="AI9" s="25"/>
    </row>
    <row r="10" spans="1:35" x14ac:dyDescent="0.3">
      <c r="A10" s="15"/>
      <c r="B10" s="16"/>
      <c r="C10" s="9" t="e">
        <f>VLOOKUP(Table132528[[#This Row],[Client Name]],Table20[[Client Lookup]:[ClientCodes]],2,FALSE)</f>
        <v>#N/A</v>
      </c>
      <c r="D10" s="9" t="e">
        <f>VLOOKUP(Table132528[[#This Row],[Client
Code]],RegionalCode,2,FALSE)</f>
        <v>#N/A</v>
      </c>
      <c r="E10" s="9" t="e">
        <f>VLOOKUP(Table132528[[#This Row],[Client
Code]],Table20[[ClientCodes]:[Product Key]],2,FALSE)</f>
        <v>#N/A</v>
      </c>
      <c r="F10" s="17"/>
      <c r="G10" s="9" t="e">
        <f>VLOOKUP(Table132528[[#This Row],[Product Name]],Table21[],2,FALSE)</f>
        <v>#N/A</v>
      </c>
      <c r="H10" s="17"/>
      <c r="I10" s="17"/>
      <c r="J10" s="18" t="e">
        <f>VLOOKUP(Table132528[[#This Row],[Period]],'Net Validation'!$B$2:$D$20,2,FALSE)</f>
        <v>#N/A</v>
      </c>
      <c r="K10" s="18" t="e">
        <f>VLOOKUP(Table132528[[#This Row],[Period]],'Net Validation'!$B$2:$D$20,3,FALSE)</f>
        <v>#N/A</v>
      </c>
      <c r="L10" s="17"/>
      <c r="M10"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0" s="17"/>
      <c r="O10" s="17"/>
      <c r="P10" s="17"/>
      <c r="Q10" s="17"/>
      <c r="R10" s="17"/>
      <c r="S10" s="17"/>
      <c r="T10" s="17"/>
      <c r="U10" s="17"/>
      <c r="V10" s="17"/>
      <c r="W10" s="17"/>
      <c r="X10" s="17"/>
      <c r="Y10" s="17"/>
      <c r="Z10" s="17"/>
      <c r="AA10" s="17"/>
      <c r="AB10" s="17"/>
      <c r="AC10" s="17"/>
      <c r="AD10" s="17"/>
      <c r="AE10" s="17"/>
      <c r="AF10" s="17"/>
      <c r="AG10" s="17"/>
      <c r="AH10" s="17"/>
      <c r="AI10" s="25"/>
    </row>
    <row r="11" spans="1:35" x14ac:dyDescent="0.3">
      <c r="A11" s="15"/>
      <c r="B11" s="16"/>
      <c r="C11" s="9" t="e">
        <f>VLOOKUP(Table132528[[#This Row],[Client Name]],Table20[[Client Lookup]:[ClientCodes]],2,FALSE)</f>
        <v>#N/A</v>
      </c>
      <c r="D11" s="9" t="e">
        <f>VLOOKUP(Table132528[[#This Row],[Client
Code]],RegionalCode,2,FALSE)</f>
        <v>#N/A</v>
      </c>
      <c r="E11" s="9" t="e">
        <f>VLOOKUP(Table132528[[#This Row],[Client
Code]],Table20[[ClientCodes]:[Product Key]],2,FALSE)</f>
        <v>#N/A</v>
      </c>
      <c r="F11" s="17"/>
      <c r="G11" s="9" t="e">
        <f>VLOOKUP(Table132528[[#This Row],[Product Name]],Table21[],2,FALSE)</f>
        <v>#N/A</v>
      </c>
      <c r="H11" s="17"/>
      <c r="I11" s="17"/>
      <c r="J11" s="18" t="e">
        <f>VLOOKUP(Table132528[[#This Row],[Period]],'Net Validation'!$B$2:$D$20,2,FALSE)</f>
        <v>#N/A</v>
      </c>
      <c r="K11" s="18" t="e">
        <f>VLOOKUP(Table132528[[#This Row],[Period]],'Net Validation'!$B$2:$D$20,3,FALSE)</f>
        <v>#N/A</v>
      </c>
      <c r="L11" s="17"/>
      <c r="M11"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1" s="17"/>
      <c r="O11" s="17"/>
      <c r="P11" s="17"/>
      <c r="Q11" s="17"/>
      <c r="R11" s="17"/>
      <c r="S11" s="17"/>
      <c r="T11" s="17"/>
      <c r="U11" s="17"/>
      <c r="V11" s="17"/>
      <c r="W11" s="17"/>
      <c r="X11" s="17"/>
      <c r="Y11" s="17"/>
      <c r="Z11" s="17"/>
      <c r="AA11" s="17"/>
      <c r="AB11" s="17"/>
      <c r="AC11" s="17"/>
      <c r="AD11" s="17"/>
      <c r="AE11" s="17"/>
      <c r="AF11" s="17"/>
      <c r="AG11" s="17"/>
      <c r="AH11" s="17"/>
      <c r="AI11" s="25"/>
    </row>
    <row r="12" spans="1:35" x14ac:dyDescent="0.3">
      <c r="A12" s="15"/>
      <c r="B12" s="16"/>
      <c r="C12" s="9" t="e">
        <f>VLOOKUP(Table132528[[#This Row],[Client Name]],Table20[[Client Lookup]:[ClientCodes]],2,FALSE)</f>
        <v>#N/A</v>
      </c>
      <c r="D12" s="9" t="e">
        <f>VLOOKUP(Table132528[[#This Row],[Client
Code]],RegionalCode,2,FALSE)</f>
        <v>#N/A</v>
      </c>
      <c r="E12" s="9" t="e">
        <f>VLOOKUP(Table132528[[#This Row],[Client
Code]],Table20[[ClientCodes]:[Product Key]],2,FALSE)</f>
        <v>#N/A</v>
      </c>
      <c r="F12" s="17"/>
      <c r="G12" s="9" t="e">
        <f>VLOOKUP(Table132528[[#This Row],[Product Name]],Table21[],2,FALSE)</f>
        <v>#N/A</v>
      </c>
      <c r="H12" s="17"/>
      <c r="I12" s="17"/>
      <c r="J12" s="18" t="e">
        <f>VLOOKUP(Table132528[[#This Row],[Period]],'Net Validation'!$B$2:$D$20,2,FALSE)</f>
        <v>#N/A</v>
      </c>
      <c r="K12" s="18" t="e">
        <f>VLOOKUP(Table132528[[#This Row],[Period]],'Net Validation'!$B$2:$D$20,3,FALSE)</f>
        <v>#N/A</v>
      </c>
      <c r="L12" s="17"/>
      <c r="M12"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2" s="17"/>
      <c r="O12" s="17"/>
      <c r="P12" s="17"/>
      <c r="Q12" s="17"/>
      <c r="R12" s="17"/>
      <c r="S12" s="17"/>
      <c r="T12" s="17"/>
      <c r="U12" s="17"/>
      <c r="V12" s="17"/>
      <c r="W12" s="17"/>
      <c r="X12" s="17"/>
      <c r="Y12" s="17"/>
      <c r="Z12" s="17"/>
      <c r="AA12" s="17"/>
      <c r="AB12" s="17"/>
      <c r="AC12" s="17"/>
      <c r="AD12" s="17"/>
      <c r="AE12" s="17"/>
      <c r="AF12" s="17"/>
      <c r="AG12" s="17"/>
      <c r="AH12" s="17"/>
      <c r="AI12" s="25"/>
    </row>
    <row r="13" spans="1:35" x14ac:dyDescent="0.3">
      <c r="A13" s="15"/>
      <c r="B13" s="16"/>
      <c r="C13" s="9" t="e">
        <f>VLOOKUP(Table132528[[#This Row],[Client Name]],Table20[[Client Lookup]:[ClientCodes]],2,FALSE)</f>
        <v>#N/A</v>
      </c>
      <c r="D13" s="9" t="e">
        <f>VLOOKUP(Table132528[[#This Row],[Client
Code]],RegionalCode,2,FALSE)</f>
        <v>#N/A</v>
      </c>
      <c r="E13" s="9" t="e">
        <f>VLOOKUP(Table132528[[#This Row],[Client
Code]],Table20[[ClientCodes]:[Product Key]],2,FALSE)</f>
        <v>#N/A</v>
      </c>
      <c r="F13" s="17"/>
      <c r="G13" s="9" t="e">
        <f>VLOOKUP(Table132528[[#This Row],[Product Name]],Table21[],2,FALSE)</f>
        <v>#N/A</v>
      </c>
      <c r="H13" s="17"/>
      <c r="I13" s="17"/>
      <c r="J13" s="18" t="e">
        <f>VLOOKUP(Table132528[[#This Row],[Period]],'Net Validation'!$B$2:$D$20,2,FALSE)</f>
        <v>#N/A</v>
      </c>
      <c r="K13" s="18" t="e">
        <f>VLOOKUP(Table132528[[#This Row],[Period]],'Net Validation'!$B$2:$D$20,3,FALSE)</f>
        <v>#N/A</v>
      </c>
      <c r="L13" s="17"/>
      <c r="M13"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3" s="17"/>
      <c r="O13" s="17"/>
      <c r="P13" s="17"/>
      <c r="Q13" s="17"/>
      <c r="R13" s="17"/>
      <c r="S13" s="17"/>
      <c r="T13" s="17"/>
      <c r="U13" s="17"/>
      <c r="V13" s="17"/>
      <c r="W13" s="17"/>
      <c r="X13" s="17"/>
      <c r="Y13" s="17"/>
      <c r="Z13" s="17"/>
      <c r="AA13" s="17"/>
      <c r="AB13" s="17"/>
      <c r="AC13" s="17"/>
      <c r="AD13" s="17"/>
      <c r="AE13" s="17"/>
      <c r="AF13" s="17"/>
      <c r="AG13" s="17"/>
      <c r="AH13" s="17"/>
      <c r="AI13" s="25"/>
    </row>
    <row r="14" spans="1:35" x14ac:dyDescent="0.3">
      <c r="A14" s="15"/>
      <c r="B14" s="16"/>
      <c r="C14" s="9" t="e">
        <f>VLOOKUP(Table132528[[#This Row],[Client Name]],Table20[[Client Lookup]:[ClientCodes]],2,FALSE)</f>
        <v>#N/A</v>
      </c>
      <c r="D14" s="9" t="e">
        <f>VLOOKUP(Table132528[[#This Row],[Client
Code]],RegionalCode,2,FALSE)</f>
        <v>#N/A</v>
      </c>
      <c r="E14" s="9" t="e">
        <f>VLOOKUP(Table132528[[#This Row],[Client
Code]],Table20[[ClientCodes]:[Product Key]],2,FALSE)</f>
        <v>#N/A</v>
      </c>
      <c r="F14" s="17"/>
      <c r="G14" s="9" t="e">
        <f>VLOOKUP(Table132528[[#This Row],[Product Name]],Table21[],2,FALSE)</f>
        <v>#N/A</v>
      </c>
      <c r="H14" s="17"/>
      <c r="I14" s="17"/>
      <c r="J14" s="18" t="e">
        <f>VLOOKUP(Table132528[[#This Row],[Period]],'Net Validation'!$B$2:$D$20,2,FALSE)</f>
        <v>#N/A</v>
      </c>
      <c r="K14" s="18" t="e">
        <f>VLOOKUP(Table132528[[#This Row],[Period]],'Net Validation'!$B$2:$D$20,3,FALSE)</f>
        <v>#N/A</v>
      </c>
      <c r="L14" s="17"/>
      <c r="M14"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4" s="17"/>
      <c r="O14" s="17"/>
      <c r="P14" s="17"/>
      <c r="Q14" s="17"/>
      <c r="R14" s="17"/>
      <c r="S14" s="17"/>
      <c r="T14" s="17"/>
      <c r="U14" s="17"/>
      <c r="V14" s="17"/>
      <c r="W14" s="17"/>
      <c r="X14" s="17"/>
      <c r="Y14" s="17"/>
      <c r="Z14" s="17"/>
      <c r="AA14" s="17"/>
      <c r="AB14" s="17"/>
      <c r="AC14" s="17"/>
      <c r="AD14" s="17"/>
      <c r="AE14" s="17"/>
      <c r="AF14" s="17"/>
      <c r="AG14" s="17"/>
      <c r="AH14" s="17"/>
      <c r="AI14" s="25"/>
    </row>
    <row r="15" spans="1:35" x14ac:dyDescent="0.3">
      <c r="A15" s="15"/>
      <c r="B15" s="16"/>
      <c r="C15" s="9" t="e">
        <f>VLOOKUP(Table132528[[#This Row],[Client Name]],Table20[[Client Lookup]:[ClientCodes]],2,FALSE)</f>
        <v>#N/A</v>
      </c>
      <c r="D15" s="9" t="e">
        <f>VLOOKUP(Table132528[[#This Row],[Client
Code]],RegionalCode,2,FALSE)</f>
        <v>#N/A</v>
      </c>
      <c r="E15" s="9" t="e">
        <f>VLOOKUP(Table132528[[#This Row],[Client
Code]],Table20[[ClientCodes]:[Product Key]],2,FALSE)</f>
        <v>#N/A</v>
      </c>
      <c r="F15" s="17"/>
      <c r="G15" s="9" t="e">
        <f>VLOOKUP(Table132528[[#This Row],[Product Name]],Table21[],2,FALSE)</f>
        <v>#N/A</v>
      </c>
      <c r="H15" s="17"/>
      <c r="I15" s="17"/>
      <c r="J15" s="18" t="e">
        <f>VLOOKUP(Table132528[[#This Row],[Period]],'Net Validation'!$B$2:$D$20,2,FALSE)</f>
        <v>#N/A</v>
      </c>
      <c r="K15" s="18" t="e">
        <f>VLOOKUP(Table132528[[#This Row],[Period]],'Net Validation'!$B$2:$D$20,3,FALSE)</f>
        <v>#N/A</v>
      </c>
      <c r="L15" s="17"/>
      <c r="M15"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5" s="17"/>
      <c r="O15" s="17"/>
      <c r="P15" s="17"/>
      <c r="Q15" s="17"/>
      <c r="R15" s="17"/>
      <c r="S15" s="17"/>
      <c r="T15" s="17"/>
      <c r="U15" s="17"/>
      <c r="V15" s="17"/>
      <c r="W15" s="17"/>
      <c r="X15" s="17"/>
      <c r="Y15" s="17"/>
      <c r="Z15" s="17"/>
      <c r="AA15" s="17"/>
      <c r="AB15" s="17"/>
      <c r="AC15" s="17"/>
      <c r="AD15" s="17"/>
      <c r="AE15" s="17"/>
      <c r="AF15" s="17"/>
      <c r="AG15" s="17"/>
      <c r="AH15" s="17"/>
      <c r="AI15" s="25"/>
    </row>
    <row r="16" spans="1:35" x14ac:dyDescent="0.3">
      <c r="A16" s="15"/>
      <c r="B16" s="16"/>
      <c r="C16" s="9" t="e">
        <f>VLOOKUP(Table132528[[#This Row],[Client Name]],Table20[[Client Lookup]:[ClientCodes]],2,FALSE)</f>
        <v>#N/A</v>
      </c>
      <c r="D16" s="9" t="e">
        <f>VLOOKUP(Table132528[[#This Row],[Client
Code]],RegionalCode,2,FALSE)</f>
        <v>#N/A</v>
      </c>
      <c r="E16" s="9" t="e">
        <f>VLOOKUP(Table132528[[#This Row],[Client
Code]],Table20[[ClientCodes]:[Product Key]],2,FALSE)</f>
        <v>#N/A</v>
      </c>
      <c r="F16" s="17"/>
      <c r="G16" s="9" t="e">
        <f>VLOOKUP(Table132528[[#This Row],[Product Name]],Table21[],2,FALSE)</f>
        <v>#N/A</v>
      </c>
      <c r="H16" s="17"/>
      <c r="I16" s="17"/>
      <c r="J16" s="18" t="e">
        <f>VLOOKUP(Table132528[[#This Row],[Period]],'Net Validation'!$B$2:$D$20,2,FALSE)</f>
        <v>#N/A</v>
      </c>
      <c r="K16" s="18" t="e">
        <f>VLOOKUP(Table132528[[#This Row],[Period]],'Net Validation'!$B$2:$D$20,3,FALSE)</f>
        <v>#N/A</v>
      </c>
      <c r="L16" s="17"/>
      <c r="M16"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6" s="17"/>
      <c r="O16" s="17"/>
      <c r="P16" s="17"/>
      <c r="Q16" s="17"/>
      <c r="R16" s="17"/>
      <c r="S16" s="17"/>
      <c r="T16" s="17"/>
      <c r="U16" s="17"/>
      <c r="V16" s="17"/>
      <c r="W16" s="17"/>
      <c r="X16" s="17"/>
      <c r="Y16" s="17"/>
      <c r="Z16" s="17"/>
      <c r="AA16" s="17"/>
      <c r="AB16" s="17"/>
      <c r="AC16" s="17"/>
      <c r="AD16" s="17"/>
      <c r="AE16" s="17"/>
      <c r="AF16" s="17"/>
      <c r="AG16" s="17"/>
      <c r="AH16" s="17"/>
      <c r="AI16" s="25"/>
    </row>
    <row r="17" spans="1:35" x14ac:dyDescent="0.3">
      <c r="A17" s="15"/>
      <c r="B17" s="16"/>
      <c r="C17" s="9" t="e">
        <f>VLOOKUP(Table132528[[#This Row],[Client Name]],Table20[[Client Lookup]:[ClientCodes]],2,FALSE)</f>
        <v>#N/A</v>
      </c>
      <c r="D17" s="9" t="e">
        <f>VLOOKUP(Table132528[[#This Row],[Client
Code]],RegionalCode,2,FALSE)</f>
        <v>#N/A</v>
      </c>
      <c r="E17" s="9" t="e">
        <f>VLOOKUP(Table132528[[#This Row],[Client
Code]],Table20[[ClientCodes]:[Product Key]],2,FALSE)</f>
        <v>#N/A</v>
      </c>
      <c r="F17" s="17"/>
      <c r="G17" s="9" t="e">
        <f>VLOOKUP(Table132528[[#This Row],[Product Name]],Table21[],2,FALSE)</f>
        <v>#N/A</v>
      </c>
      <c r="H17" s="17"/>
      <c r="I17" s="17"/>
      <c r="J17" s="18" t="e">
        <f>VLOOKUP(Table132528[[#This Row],[Period]],'Net Validation'!$B$2:$D$20,2,FALSE)</f>
        <v>#N/A</v>
      </c>
      <c r="K17" s="18" t="e">
        <f>VLOOKUP(Table132528[[#This Row],[Period]],'Net Validation'!$B$2:$D$20,3,FALSE)</f>
        <v>#N/A</v>
      </c>
      <c r="L17" s="17"/>
      <c r="M17"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7" s="17"/>
      <c r="O17" s="17"/>
      <c r="P17" s="17"/>
      <c r="Q17" s="17"/>
      <c r="R17" s="17"/>
      <c r="S17" s="17"/>
      <c r="T17" s="17"/>
      <c r="U17" s="17"/>
      <c r="V17" s="17"/>
      <c r="W17" s="17"/>
      <c r="X17" s="17"/>
      <c r="Y17" s="17"/>
      <c r="Z17" s="17"/>
      <c r="AA17" s="17"/>
      <c r="AB17" s="17"/>
      <c r="AC17" s="17"/>
      <c r="AD17" s="17"/>
      <c r="AE17" s="17"/>
      <c r="AF17" s="17"/>
      <c r="AG17" s="17"/>
      <c r="AH17" s="17"/>
      <c r="AI17" s="25"/>
    </row>
    <row r="18" spans="1:35" x14ac:dyDescent="0.3">
      <c r="A18" s="15"/>
      <c r="B18" s="16"/>
      <c r="C18" s="9" t="e">
        <f>VLOOKUP(Table132528[[#This Row],[Client Name]],Table20[[Client Lookup]:[ClientCodes]],2,FALSE)</f>
        <v>#N/A</v>
      </c>
      <c r="D18" s="9" t="e">
        <f>VLOOKUP(Table132528[[#This Row],[Client
Code]],RegionalCode,2,FALSE)</f>
        <v>#N/A</v>
      </c>
      <c r="E18" s="9" t="e">
        <f>VLOOKUP(Table132528[[#This Row],[Client
Code]],Table20[[ClientCodes]:[Product Key]],2,FALSE)</f>
        <v>#N/A</v>
      </c>
      <c r="F18" s="17"/>
      <c r="G18" s="9" t="e">
        <f>VLOOKUP(Table132528[[#This Row],[Product Name]],Table21[],2,FALSE)</f>
        <v>#N/A</v>
      </c>
      <c r="H18" s="17"/>
      <c r="I18" s="17"/>
      <c r="J18" s="18" t="e">
        <f>VLOOKUP(Table132528[[#This Row],[Period]],'Net Validation'!$B$2:$D$20,2,FALSE)</f>
        <v>#N/A</v>
      </c>
      <c r="K18" s="18" t="e">
        <f>VLOOKUP(Table132528[[#This Row],[Period]],'Net Validation'!$B$2:$D$20,3,FALSE)</f>
        <v>#N/A</v>
      </c>
      <c r="L18" s="17"/>
      <c r="M18"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8" s="17"/>
      <c r="O18" s="17"/>
      <c r="P18" s="17"/>
      <c r="Q18" s="17"/>
      <c r="R18" s="17"/>
      <c r="S18" s="17"/>
      <c r="T18" s="17"/>
      <c r="U18" s="17"/>
      <c r="V18" s="17"/>
      <c r="W18" s="17"/>
      <c r="X18" s="17"/>
      <c r="Y18" s="17"/>
      <c r="Z18" s="17"/>
      <c r="AA18" s="17"/>
      <c r="AB18" s="17"/>
      <c r="AC18" s="17"/>
      <c r="AD18" s="17"/>
      <c r="AE18" s="17"/>
      <c r="AF18" s="17"/>
      <c r="AG18" s="17"/>
      <c r="AH18" s="17"/>
      <c r="AI18" s="25"/>
    </row>
    <row r="19" spans="1:35" x14ac:dyDescent="0.3">
      <c r="A19" s="15"/>
      <c r="B19" s="16"/>
      <c r="C19" s="9" t="e">
        <f>VLOOKUP(Table132528[[#This Row],[Client Name]],Table20[[Client Lookup]:[ClientCodes]],2,FALSE)</f>
        <v>#N/A</v>
      </c>
      <c r="D19" s="9" t="e">
        <f>VLOOKUP(Table132528[[#This Row],[Client
Code]],RegionalCode,2,FALSE)</f>
        <v>#N/A</v>
      </c>
      <c r="E19" s="9" t="e">
        <f>VLOOKUP(Table132528[[#This Row],[Client
Code]],Table20[[ClientCodes]:[Product Key]],2,FALSE)</f>
        <v>#N/A</v>
      </c>
      <c r="F19" s="17"/>
      <c r="G19" s="9" t="e">
        <f>VLOOKUP(Table132528[[#This Row],[Product Name]],Table21[],2,FALSE)</f>
        <v>#N/A</v>
      </c>
      <c r="H19" s="17"/>
      <c r="I19" s="17"/>
      <c r="J19" s="18" t="e">
        <f>VLOOKUP(Table132528[[#This Row],[Period]],'Net Validation'!$B$2:$D$20,2,FALSE)</f>
        <v>#N/A</v>
      </c>
      <c r="K19" s="18" t="e">
        <f>VLOOKUP(Table132528[[#This Row],[Period]],'Net Validation'!$B$2:$D$20,3,FALSE)</f>
        <v>#N/A</v>
      </c>
      <c r="L19" s="17"/>
      <c r="M19"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19" s="17"/>
      <c r="O19" s="17"/>
      <c r="P19" s="17"/>
      <c r="Q19" s="17"/>
      <c r="R19" s="17"/>
      <c r="S19" s="17"/>
      <c r="T19" s="17"/>
      <c r="U19" s="17"/>
      <c r="V19" s="17"/>
      <c r="W19" s="17"/>
      <c r="X19" s="17"/>
      <c r="Y19" s="17"/>
      <c r="Z19" s="17"/>
      <c r="AA19" s="17"/>
      <c r="AB19" s="17"/>
      <c r="AC19" s="17"/>
      <c r="AD19" s="17"/>
      <c r="AE19" s="17"/>
      <c r="AF19" s="17"/>
      <c r="AG19" s="17"/>
      <c r="AH19" s="17"/>
      <c r="AI19" s="25"/>
    </row>
    <row r="20" spans="1:35" x14ac:dyDescent="0.3">
      <c r="A20" s="15"/>
      <c r="B20" s="16"/>
      <c r="C20" s="9" t="e">
        <f>VLOOKUP(Table132528[[#This Row],[Client Name]],Table20[[Client Lookup]:[ClientCodes]],2,FALSE)</f>
        <v>#N/A</v>
      </c>
      <c r="D20" s="9" t="e">
        <f>VLOOKUP(Table132528[[#This Row],[Client
Code]],RegionalCode,2,FALSE)</f>
        <v>#N/A</v>
      </c>
      <c r="E20" s="9" t="e">
        <f>VLOOKUP(Table132528[[#This Row],[Client
Code]],Table20[[ClientCodes]:[Product Key]],2,FALSE)</f>
        <v>#N/A</v>
      </c>
      <c r="F20" s="17"/>
      <c r="G20" s="9" t="e">
        <f>VLOOKUP(Table132528[[#This Row],[Product Name]],Table21[],2,FALSE)</f>
        <v>#N/A</v>
      </c>
      <c r="H20" s="17"/>
      <c r="I20" s="17"/>
      <c r="J20" s="18" t="e">
        <f>VLOOKUP(Table132528[[#This Row],[Period]],'Net Validation'!$B$2:$D$20,2,FALSE)</f>
        <v>#N/A</v>
      </c>
      <c r="K20" s="18" t="e">
        <f>VLOOKUP(Table132528[[#This Row],[Period]],'Net Validation'!$B$2:$D$20,3,FALSE)</f>
        <v>#N/A</v>
      </c>
      <c r="L20" s="17"/>
      <c r="M20"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0" s="17"/>
      <c r="O20" s="17"/>
      <c r="P20" s="17"/>
      <c r="Q20" s="17"/>
      <c r="R20" s="17"/>
      <c r="S20" s="17"/>
      <c r="T20" s="17"/>
      <c r="U20" s="17"/>
      <c r="V20" s="17"/>
      <c r="W20" s="17"/>
      <c r="X20" s="17"/>
      <c r="Y20" s="17"/>
      <c r="Z20" s="17"/>
      <c r="AA20" s="17"/>
      <c r="AB20" s="17"/>
      <c r="AC20" s="17"/>
      <c r="AD20" s="17"/>
      <c r="AE20" s="17"/>
      <c r="AF20" s="17"/>
      <c r="AG20" s="17"/>
      <c r="AH20" s="17"/>
      <c r="AI20" s="25"/>
    </row>
    <row r="21" spans="1:35" x14ac:dyDescent="0.3">
      <c r="A21" s="15"/>
      <c r="B21" s="16"/>
      <c r="C21" s="9" t="e">
        <f>VLOOKUP(Table132528[[#This Row],[Client Name]],Table20[[Client Lookup]:[ClientCodes]],2,FALSE)</f>
        <v>#N/A</v>
      </c>
      <c r="D21" s="9" t="e">
        <f>VLOOKUP(Table132528[[#This Row],[Client
Code]],RegionalCode,2,FALSE)</f>
        <v>#N/A</v>
      </c>
      <c r="E21" s="9" t="e">
        <f>VLOOKUP(Table132528[[#This Row],[Client
Code]],Table20[[ClientCodes]:[Product Key]],2,FALSE)</f>
        <v>#N/A</v>
      </c>
      <c r="F21" s="17"/>
      <c r="G21" s="9" t="e">
        <f>VLOOKUP(Table132528[[#This Row],[Product Name]],Table21[],2,FALSE)</f>
        <v>#N/A</v>
      </c>
      <c r="H21" s="17"/>
      <c r="I21" s="17"/>
      <c r="J21" s="18" t="e">
        <f>VLOOKUP(Table132528[[#This Row],[Period]],'Net Validation'!$B$2:$D$20,2,FALSE)</f>
        <v>#N/A</v>
      </c>
      <c r="K21" s="18" t="e">
        <f>VLOOKUP(Table132528[[#This Row],[Period]],'Net Validation'!$B$2:$D$20,3,FALSE)</f>
        <v>#N/A</v>
      </c>
      <c r="L21" s="17"/>
      <c r="M21"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1" s="17"/>
      <c r="O21" s="17"/>
      <c r="P21" s="17"/>
      <c r="Q21" s="17"/>
      <c r="R21" s="17"/>
      <c r="S21" s="17"/>
      <c r="T21" s="17"/>
      <c r="U21" s="17"/>
      <c r="V21" s="17"/>
      <c r="W21" s="17"/>
      <c r="X21" s="17"/>
      <c r="Y21" s="17"/>
      <c r="Z21" s="17"/>
      <c r="AA21" s="17"/>
      <c r="AB21" s="17"/>
      <c r="AC21" s="17"/>
      <c r="AD21" s="17"/>
      <c r="AE21" s="17"/>
      <c r="AF21" s="17"/>
      <c r="AG21" s="17"/>
      <c r="AH21" s="17"/>
      <c r="AI21" s="25"/>
    </row>
    <row r="22" spans="1:35" x14ac:dyDescent="0.3">
      <c r="A22" s="15"/>
      <c r="B22" s="16"/>
      <c r="C22" s="9" t="e">
        <f>VLOOKUP(Table132528[[#This Row],[Client Name]],Table20[[Client Lookup]:[ClientCodes]],2,FALSE)</f>
        <v>#N/A</v>
      </c>
      <c r="D22" s="9" t="e">
        <f>VLOOKUP(Table132528[[#This Row],[Client
Code]],RegionalCode,2,FALSE)</f>
        <v>#N/A</v>
      </c>
      <c r="E22" s="9" t="e">
        <f>VLOOKUP(Table132528[[#This Row],[Client
Code]],Table20[[ClientCodes]:[Product Key]],2,FALSE)</f>
        <v>#N/A</v>
      </c>
      <c r="F22" s="17"/>
      <c r="G22" s="9" t="e">
        <f>VLOOKUP(Table132528[[#This Row],[Product Name]],Table21[],2,FALSE)</f>
        <v>#N/A</v>
      </c>
      <c r="H22" s="17"/>
      <c r="I22" s="17"/>
      <c r="J22" s="18" t="e">
        <f>VLOOKUP(Table132528[[#This Row],[Period]],'Net Validation'!$B$2:$D$20,2,FALSE)</f>
        <v>#N/A</v>
      </c>
      <c r="K22" s="18" t="e">
        <f>VLOOKUP(Table132528[[#This Row],[Period]],'Net Validation'!$B$2:$D$20,3,FALSE)</f>
        <v>#N/A</v>
      </c>
      <c r="L22" s="17"/>
      <c r="M22"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2" s="17"/>
      <c r="O22" s="17"/>
      <c r="P22" s="17"/>
      <c r="Q22" s="17"/>
      <c r="R22" s="17"/>
      <c r="S22" s="17"/>
      <c r="T22" s="17"/>
      <c r="U22" s="17"/>
      <c r="V22" s="17"/>
      <c r="W22" s="17"/>
      <c r="X22" s="17"/>
      <c r="Y22" s="17"/>
      <c r="Z22" s="17"/>
      <c r="AA22" s="17"/>
      <c r="AB22" s="17"/>
      <c r="AC22" s="17"/>
      <c r="AD22" s="17"/>
      <c r="AE22" s="17"/>
      <c r="AF22" s="17"/>
      <c r="AG22" s="17"/>
      <c r="AH22" s="17"/>
      <c r="AI22" s="25"/>
    </row>
    <row r="23" spans="1:35" x14ac:dyDescent="0.3">
      <c r="A23" s="15"/>
      <c r="B23" s="16"/>
      <c r="C23" s="9" t="e">
        <f>VLOOKUP(Table132528[[#This Row],[Client Name]],Table20[[Client Lookup]:[ClientCodes]],2,FALSE)</f>
        <v>#N/A</v>
      </c>
      <c r="D23" s="9" t="e">
        <f>VLOOKUP(Table132528[[#This Row],[Client
Code]],RegionalCode,2,FALSE)</f>
        <v>#N/A</v>
      </c>
      <c r="E23" s="9" t="e">
        <f>VLOOKUP(Table132528[[#This Row],[Client
Code]],Table20[[ClientCodes]:[Product Key]],2,FALSE)</f>
        <v>#N/A</v>
      </c>
      <c r="F23" s="17"/>
      <c r="G23" s="9" t="e">
        <f>VLOOKUP(Table132528[[#This Row],[Product Name]],Table21[],2,FALSE)</f>
        <v>#N/A</v>
      </c>
      <c r="H23" s="17"/>
      <c r="I23" s="17"/>
      <c r="J23" s="18" t="e">
        <f>VLOOKUP(Table132528[[#This Row],[Period]],'Net Validation'!$B$2:$D$20,2,FALSE)</f>
        <v>#N/A</v>
      </c>
      <c r="K23" s="18" t="e">
        <f>VLOOKUP(Table132528[[#This Row],[Period]],'Net Validation'!$B$2:$D$20,3,FALSE)</f>
        <v>#N/A</v>
      </c>
      <c r="L23" s="17"/>
      <c r="M23"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3" s="17"/>
      <c r="O23" s="17"/>
      <c r="P23" s="17"/>
      <c r="Q23" s="17"/>
      <c r="R23" s="17"/>
      <c r="S23" s="17"/>
      <c r="T23" s="17"/>
      <c r="U23" s="17"/>
      <c r="V23" s="17"/>
      <c r="W23" s="17"/>
      <c r="X23" s="17"/>
      <c r="Y23" s="17"/>
      <c r="Z23" s="17"/>
      <c r="AA23" s="17"/>
      <c r="AB23" s="17"/>
      <c r="AC23" s="17"/>
      <c r="AD23" s="17"/>
      <c r="AE23" s="17"/>
      <c r="AF23" s="17"/>
      <c r="AG23" s="17"/>
      <c r="AH23" s="17"/>
      <c r="AI23" s="25"/>
    </row>
    <row r="24" spans="1:35" x14ac:dyDescent="0.3">
      <c r="A24" s="15"/>
      <c r="B24" s="16"/>
      <c r="C24" s="9" t="e">
        <f>VLOOKUP(Table132528[[#This Row],[Client Name]],Table20[[Client Lookup]:[ClientCodes]],2,FALSE)</f>
        <v>#N/A</v>
      </c>
      <c r="D24" s="9" t="e">
        <f>VLOOKUP(Table132528[[#This Row],[Client
Code]],RegionalCode,2,FALSE)</f>
        <v>#N/A</v>
      </c>
      <c r="E24" s="9" t="e">
        <f>VLOOKUP(Table132528[[#This Row],[Client
Code]],Table20[[ClientCodes]:[Product Key]],2,FALSE)</f>
        <v>#N/A</v>
      </c>
      <c r="F24" s="17"/>
      <c r="G24" s="9" t="e">
        <f>VLOOKUP(Table132528[[#This Row],[Product Name]],Table21[],2,FALSE)</f>
        <v>#N/A</v>
      </c>
      <c r="H24" s="17"/>
      <c r="I24" s="17"/>
      <c r="J24" s="18" t="e">
        <f>VLOOKUP(Table132528[[#This Row],[Period]],'Net Validation'!$B$2:$D$20,2,FALSE)</f>
        <v>#N/A</v>
      </c>
      <c r="K24" s="18" t="e">
        <f>VLOOKUP(Table132528[[#This Row],[Period]],'Net Validation'!$B$2:$D$20,3,FALSE)</f>
        <v>#N/A</v>
      </c>
      <c r="L24" s="17"/>
      <c r="M24"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4" s="17"/>
      <c r="O24" s="17"/>
      <c r="P24" s="17"/>
      <c r="Q24" s="17"/>
      <c r="R24" s="17"/>
      <c r="S24" s="17"/>
      <c r="T24" s="17"/>
      <c r="U24" s="17"/>
      <c r="V24" s="17"/>
      <c r="W24" s="17"/>
      <c r="X24" s="17"/>
      <c r="Y24" s="17"/>
      <c r="Z24" s="17"/>
      <c r="AA24" s="17"/>
      <c r="AB24" s="17"/>
      <c r="AC24" s="17"/>
      <c r="AD24" s="17"/>
      <c r="AE24" s="17"/>
      <c r="AF24" s="17"/>
      <c r="AG24" s="17"/>
      <c r="AH24" s="17"/>
      <c r="AI24" s="25"/>
    </row>
    <row r="25" spans="1:35" x14ac:dyDescent="0.3">
      <c r="A25" s="15"/>
      <c r="B25" s="16"/>
      <c r="C25" s="9" t="e">
        <f>VLOOKUP(Table132528[[#This Row],[Client Name]],Table20[[Client Lookup]:[ClientCodes]],2,FALSE)</f>
        <v>#N/A</v>
      </c>
      <c r="D25" s="9" t="e">
        <f>VLOOKUP(Table132528[[#This Row],[Client
Code]],RegionalCode,2,FALSE)</f>
        <v>#N/A</v>
      </c>
      <c r="E25" s="9" t="e">
        <f>VLOOKUP(Table132528[[#This Row],[Client
Code]],Table20[[ClientCodes]:[Product Key]],2,FALSE)</f>
        <v>#N/A</v>
      </c>
      <c r="F25" s="17"/>
      <c r="G25" s="9" t="e">
        <f>VLOOKUP(Table132528[[#This Row],[Product Name]],Table21[],2,FALSE)</f>
        <v>#N/A</v>
      </c>
      <c r="H25" s="17"/>
      <c r="I25" s="17"/>
      <c r="J25" s="18" t="e">
        <f>VLOOKUP(Table132528[[#This Row],[Period]],'Net Validation'!$B$2:$D$20,2,FALSE)</f>
        <v>#N/A</v>
      </c>
      <c r="K25" s="18" t="e">
        <f>VLOOKUP(Table132528[[#This Row],[Period]],'Net Validation'!$B$2:$D$20,3,FALSE)</f>
        <v>#N/A</v>
      </c>
      <c r="L25" s="17"/>
      <c r="M25"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5" s="17"/>
      <c r="O25" s="17"/>
      <c r="P25" s="17"/>
      <c r="Q25" s="17"/>
      <c r="R25" s="17"/>
      <c r="S25" s="17"/>
      <c r="T25" s="17"/>
      <c r="U25" s="17"/>
      <c r="V25" s="17"/>
      <c r="W25" s="17"/>
      <c r="X25" s="17"/>
      <c r="Y25" s="17"/>
      <c r="Z25" s="17"/>
      <c r="AA25" s="17"/>
      <c r="AB25" s="17"/>
      <c r="AC25" s="17"/>
      <c r="AD25" s="17"/>
      <c r="AE25" s="17"/>
      <c r="AF25" s="17"/>
      <c r="AG25" s="17"/>
      <c r="AH25" s="17"/>
      <c r="AI25" s="25"/>
    </row>
    <row r="26" spans="1:35" x14ac:dyDescent="0.3">
      <c r="A26" s="15"/>
      <c r="B26" s="16"/>
      <c r="C26" s="9" t="e">
        <f>VLOOKUP(Table132528[[#This Row],[Client Name]],Table20[[Client Lookup]:[ClientCodes]],2,FALSE)</f>
        <v>#N/A</v>
      </c>
      <c r="D26" s="9" t="e">
        <f>VLOOKUP(Table132528[[#This Row],[Client
Code]],RegionalCode,2,FALSE)</f>
        <v>#N/A</v>
      </c>
      <c r="E26" s="9" t="e">
        <f>VLOOKUP(Table132528[[#This Row],[Client
Code]],Table20[[ClientCodes]:[Product Key]],2,FALSE)</f>
        <v>#N/A</v>
      </c>
      <c r="F26" s="17"/>
      <c r="G26" s="9" t="e">
        <f>VLOOKUP(Table132528[[#This Row],[Product Name]],Table21[],2,FALSE)</f>
        <v>#N/A</v>
      </c>
      <c r="H26" s="17"/>
      <c r="I26" s="17"/>
      <c r="J26" s="18" t="e">
        <f>VLOOKUP(Table132528[[#This Row],[Period]],'Net Validation'!$B$2:$D$20,2,FALSE)</f>
        <v>#N/A</v>
      </c>
      <c r="K26" s="18" t="e">
        <f>VLOOKUP(Table132528[[#This Row],[Period]],'Net Validation'!$B$2:$D$20,3,FALSE)</f>
        <v>#N/A</v>
      </c>
      <c r="L26" s="17"/>
      <c r="M26"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6" s="17"/>
      <c r="O26" s="17"/>
      <c r="P26" s="17"/>
      <c r="Q26" s="17"/>
      <c r="R26" s="17"/>
      <c r="S26" s="17"/>
      <c r="T26" s="17"/>
      <c r="U26" s="17"/>
      <c r="V26" s="17"/>
      <c r="W26" s="17"/>
      <c r="X26" s="17"/>
      <c r="Y26" s="17"/>
      <c r="Z26" s="17"/>
      <c r="AA26" s="17"/>
      <c r="AB26" s="17"/>
      <c r="AC26" s="17"/>
      <c r="AD26" s="17"/>
      <c r="AE26" s="17"/>
      <c r="AF26" s="17"/>
      <c r="AG26" s="17"/>
      <c r="AH26" s="17"/>
      <c r="AI26" s="25"/>
    </row>
    <row r="27" spans="1:35" x14ac:dyDescent="0.3">
      <c r="A27" s="15"/>
      <c r="B27" s="16"/>
      <c r="C27" s="9" t="e">
        <f>VLOOKUP(Table132528[[#This Row],[Client Name]],Table20[[Client Lookup]:[ClientCodes]],2,FALSE)</f>
        <v>#N/A</v>
      </c>
      <c r="D27" s="9" t="e">
        <f>VLOOKUP(Table132528[[#This Row],[Client
Code]],RegionalCode,2,FALSE)</f>
        <v>#N/A</v>
      </c>
      <c r="E27" s="9" t="e">
        <f>VLOOKUP(Table132528[[#This Row],[Client
Code]],Table20[[ClientCodes]:[Product Key]],2,FALSE)</f>
        <v>#N/A</v>
      </c>
      <c r="F27" s="17"/>
      <c r="G27" s="9" t="e">
        <f>VLOOKUP(Table132528[[#This Row],[Product Name]],Table21[],2,FALSE)</f>
        <v>#N/A</v>
      </c>
      <c r="H27" s="17"/>
      <c r="I27" s="17"/>
      <c r="J27" s="18" t="e">
        <f>VLOOKUP(Table132528[[#This Row],[Period]],'Net Validation'!$B$2:$D$20,2,FALSE)</f>
        <v>#N/A</v>
      </c>
      <c r="K27" s="18" t="e">
        <f>VLOOKUP(Table132528[[#This Row],[Period]],'Net Validation'!$B$2:$D$20,3,FALSE)</f>
        <v>#N/A</v>
      </c>
      <c r="L27" s="17"/>
      <c r="M27"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7" s="17"/>
      <c r="O27" s="17"/>
      <c r="P27" s="17"/>
      <c r="Q27" s="17"/>
      <c r="R27" s="17"/>
      <c r="S27" s="17"/>
      <c r="T27" s="17"/>
      <c r="U27" s="17"/>
      <c r="V27" s="17"/>
      <c r="W27" s="17"/>
      <c r="X27" s="17"/>
      <c r="Y27" s="17"/>
      <c r="Z27" s="17"/>
      <c r="AA27" s="17"/>
      <c r="AB27" s="17"/>
      <c r="AC27" s="17"/>
      <c r="AD27" s="17"/>
      <c r="AE27" s="17"/>
      <c r="AF27" s="17"/>
      <c r="AG27" s="17"/>
      <c r="AH27" s="17"/>
      <c r="AI27" s="25"/>
    </row>
    <row r="28" spans="1:35" x14ac:dyDescent="0.3">
      <c r="A28" s="15"/>
      <c r="B28" s="16"/>
      <c r="C28" s="9" t="e">
        <f>VLOOKUP(Table132528[[#This Row],[Client Name]],Table20[[Client Lookup]:[ClientCodes]],2,FALSE)</f>
        <v>#N/A</v>
      </c>
      <c r="D28" s="9" t="e">
        <f>VLOOKUP(Table132528[[#This Row],[Client
Code]],RegionalCode,2,FALSE)</f>
        <v>#N/A</v>
      </c>
      <c r="E28" s="9" t="e">
        <f>VLOOKUP(Table132528[[#This Row],[Client
Code]],Table20[[ClientCodes]:[Product Key]],2,FALSE)</f>
        <v>#N/A</v>
      </c>
      <c r="F28" s="17"/>
      <c r="G28" s="9" t="e">
        <f>VLOOKUP(Table132528[[#This Row],[Product Name]],Table21[],2,FALSE)</f>
        <v>#N/A</v>
      </c>
      <c r="H28" s="17"/>
      <c r="I28" s="17"/>
      <c r="J28" s="18" t="e">
        <f>VLOOKUP(Table132528[[#This Row],[Period]],'Net Validation'!$B$2:$D$20,2,FALSE)</f>
        <v>#N/A</v>
      </c>
      <c r="K28" s="18" t="e">
        <f>VLOOKUP(Table132528[[#This Row],[Period]],'Net Validation'!$B$2:$D$20,3,FALSE)</f>
        <v>#N/A</v>
      </c>
      <c r="L28" s="17"/>
      <c r="M28"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8" s="17"/>
      <c r="O28" s="17"/>
      <c r="P28" s="17"/>
      <c r="Q28" s="17"/>
      <c r="R28" s="17"/>
      <c r="S28" s="17"/>
      <c r="T28" s="17"/>
      <c r="U28" s="17"/>
      <c r="V28" s="17"/>
      <c r="W28" s="17"/>
      <c r="X28" s="17"/>
      <c r="Y28" s="17"/>
      <c r="Z28" s="17"/>
      <c r="AA28" s="17"/>
      <c r="AB28" s="17"/>
      <c r="AC28" s="17"/>
      <c r="AD28" s="17"/>
      <c r="AE28" s="17"/>
      <c r="AF28" s="17"/>
      <c r="AG28" s="17"/>
      <c r="AH28" s="17"/>
      <c r="AI28" s="25"/>
    </row>
    <row r="29" spans="1:35" x14ac:dyDescent="0.3">
      <c r="A29" s="15"/>
      <c r="B29" s="16"/>
      <c r="C29" s="9" t="e">
        <f>VLOOKUP(Table132528[[#This Row],[Client Name]],Table20[[Client Lookup]:[ClientCodes]],2,FALSE)</f>
        <v>#N/A</v>
      </c>
      <c r="D29" s="9" t="e">
        <f>VLOOKUP(Table132528[[#This Row],[Client
Code]],RegionalCode,2,FALSE)</f>
        <v>#N/A</v>
      </c>
      <c r="E29" s="9" t="e">
        <f>VLOOKUP(Table132528[[#This Row],[Client
Code]],Table20[[ClientCodes]:[Product Key]],2,FALSE)</f>
        <v>#N/A</v>
      </c>
      <c r="F29" s="17"/>
      <c r="G29" s="9" t="e">
        <f>VLOOKUP(Table132528[[#This Row],[Product Name]],Table21[],2,FALSE)</f>
        <v>#N/A</v>
      </c>
      <c r="H29" s="17"/>
      <c r="I29" s="17"/>
      <c r="J29" s="18" t="e">
        <f>VLOOKUP(Table132528[[#This Row],[Period]],'Net Validation'!$B$2:$D$20,2,FALSE)</f>
        <v>#N/A</v>
      </c>
      <c r="K29" s="18" t="e">
        <f>VLOOKUP(Table132528[[#This Row],[Period]],'Net Validation'!$B$2:$D$20,3,FALSE)</f>
        <v>#N/A</v>
      </c>
      <c r="L29" s="17"/>
      <c r="M29"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29" s="17"/>
      <c r="O29" s="17"/>
      <c r="P29" s="17"/>
      <c r="Q29" s="17"/>
      <c r="R29" s="17"/>
      <c r="S29" s="17"/>
      <c r="T29" s="17"/>
      <c r="U29" s="17"/>
      <c r="V29" s="17"/>
      <c r="W29" s="17"/>
      <c r="X29" s="17"/>
      <c r="Y29" s="17"/>
      <c r="Z29" s="17"/>
      <c r="AA29" s="17"/>
      <c r="AB29" s="17"/>
      <c r="AC29" s="17"/>
      <c r="AD29" s="17"/>
      <c r="AE29" s="17"/>
      <c r="AF29" s="17"/>
      <c r="AG29" s="17"/>
      <c r="AH29" s="17"/>
      <c r="AI29" s="25"/>
    </row>
    <row r="30" spans="1:35" x14ac:dyDescent="0.3">
      <c r="A30" s="15"/>
      <c r="B30" s="16"/>
      <c r="C30" s="9" t="e">
        <f>VLOOKUP(Table132528[[#This Row],[Client Name]],Table20[[Client Lookup]:[ClientCodes]],2,FALSE)</f>
        <v>#N/A</v>
      </c>
      <c r="D30" s="9" t="e">
        <f>VLOOKUP(Table132528[[#This Row],[Client
Code]],RegionalCode,2,FALSE)</f>
        <v>#N/A</v>
      </c>
      <c r="E30" s="9" t="e">
        <f>VLOOKUP(Table132528[[#This Row],[Client
Code]],Table20[[ClientCodes]:[Product Key]],2,FALSE)</f>
        <v>#N/A</v>
      </c>
      <c r="F30" s="17"/>
      <c r="G30" s="9" t="e">
        <f>VLOOKUP(Table132528[[#This Row],[Product Name]],Table21[],2,FALSE)</f>
        <v>#N/A</v>
      </c>
      <c r="H30" s="17"/>
      <c r="I30" s="17"/>
      <c r="J30" s="18" t="e">
        <f>VLOOKUP(Table132528[[#This Row],[Period]],'Net Validation'!$B$2:$D$20,2,FALSE)</f>
        <v>#N/A</v>
      </c>
      <c r="K30" s="18" t="e">
        <f>VLOOKUP(Table132528[[#This Row],[Period]],'Net Validation'!$B$2:$D$20,3,FALSE)</f>
        <v>#N/A</v>
      </c>
      <c r="L30" s="17"/>
      <c r="M30"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30" s="17"/>
      <c r="O30" s="17"/>
      <c r="P30" s="17"/>
      <c r="Q30" s="17"/>
      <c r="R30" s="17"/>
      <c r="S30" s="17"/>
      <c r="T30" s="17"/>
      <c r="U30" s="17"/>
      <c r="V30" s="17"/>
      <c r="W30" s="17"/>
      <c r="X30" s="17"/>
      <c r="Y30" s="17"/>
      <c r="Z30" s="17"/>
      <c r="AA30" s="17"/>
      <c r="AB30" s="17"/>
      <c r="AC30" s="17"/>
      <c r="AD30" s="17"/>
      <c r="AE30" s="17"/>
      <c r="AF30" s="17"/>
      <c r="AG30" s="17"/>
      <c r="AH30" s="17"/>
      <c r="AI30" s="25"/>
    </row>
    <row r="31" spans="1:35" x14ac:dyDescent="0.3">
      <c r="A31" s="15"/>
      <c r="B31" s="16"/>
      <c r="C31" s="9" t="e">
        <f>VLOOKUP(Table132528[[#This Row],[Client Name]],Table20[[Client Lookup]:[ClientCodes]],2,FALSE)</f>
        <v>#N/A</v>
      </c>
      <c r="D31" s="9" t="e">
        <f>VLOOKUP(Table132528[[#This Row],[Client
Code]],RegionalCode,2,FALSE)</f>
        <v>#N/A</v>
      </c>
      <c r="E31" s="9" t="e">
        <f>VLOOKUP(Table132528[[#This Row],[Client
Code]],Table20[[ClientCodes]:[Product Key]],2,FALSE)</f>
        <v>#N/A</v>
      </c>
      <c r="F31" s="17"/>
      <c r="G31" s="9" t="e">
        <f>VLOOKUP(Table132528[[#This Row],[Product Name]],Table21[],2,FALSE)</f>
        <v>#N/A</v>
      </c>
      <c r="H31" s="17"/>
      <c r="I31" s="17"/>
      <c r="J31" s="18" t="e">
        <f>VLOOKUP(Table132528[[#This Row],[Period]],'Net Validation'!$B$2:$D$20,2,FALSE)</f>
        <v>#N/A</v>
      </c>
      <c r="K31" s="18" t="e">
        <f>VLOOKUP(Table132528[[#This Row],[Period]],'Net Validation'!$B$2:$D$20,3,FALSE)</f>
        <v>#N/A</v>
      </c>
      <c r="L31" s="17"/>
      <c r="M31"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31" s="17"/>
      <c r="O31" s="17"/>
      <c r="P31" s="17"/>
      <c r="Q31" s="17"/>
      <c r="R31" s="17"/>
      <c r="S31" s="17"/>
      <c r="T31" s="17"/>
      <c r="U31" s="17"/>
      <c r="V31" s="17"/>
      <c r="W31" s="17"/>
      <c r="X31" s="17"/>
      <c r="Y31" s="17"/>
      <c r="Z31" s="17"/>
      <c r="AA31" s="17"/>
      <c r="AB31" s="17"/>
      <c r="AC31" s="17"/>
      <c r="AD31" s="17"/>
      <c r="AE31" s="17"/>
      <c r="AF31" s="17"/>
      <c r="AG31" s="17"/>
      <c r="AH31" s="17"/>
      <c r="AI31" s="25"/>
    </row>
    <row r="32" spans="1:35" x14ac:dyDescent="0.3">
      <c r="A32" s="15"/>
      <c r="B32" s="16"/>
      <c r="C32" s="9" t="e">
        <f>VLOOKUP(Table132528[[#This Row],[Client Name]],Table20[[Client Lookup]:[ClientCodes]],2,FALSE)</f>
        <v>#N/A</v>
      </c>
      <c r="D32" s="9" t="e">
        <f>VLOOKUP(Table132528[[#This Row],[Client
Code]],RegionalCode,2,FALSE)</f>
        <v>#N/A</v>
      </c>
      <c r="E32" s="9" t="e">
        <f>VLOOKUP(Table132528[[#This Row],[Client
Code]],Table20[[ClientCodes]:[Product Key]],2,FALSE)</f>
        <v>#N/A</v>
      </c>
      <c r="F32" s="17"/>
      <c r="G32" s="9" t="e">
        <f>VLOOKUP(Table132528[[#This Row],[Product Name]],Table21[],2,FALSE)</f>
        <v>#N/A</v>
      </c>
      <c r="H32" s="17"/>
      <c r="I32" s="17"/>
      <c r="J32" s="18" t="e">
        <f>VLOOKUP(Table132528[[#This Row],[Period]],'Net Validation'!$B$2:$D$20,2,FALSE)</f>
        <v>#N/A</v>
      </c>
      <c r="K32" s="18" t="e">
        <f>VLOOKUP(Table132528[[#This Row],[Period]],'Net Validation'!$B$2:$D$20,3,FALSE)</f>
        <v>#N/A</v>
      </c>
      <c r="L32" s="17"/>
      <c r="M32"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32" s="17"/>
      <c r="O32" s="17"/>
      <c r="P32" s="17"/>
      <c r="Q32" s="17"/>
      <c r="R32" s="17"/>
      <c r="S32" s="17"/>
      <c r="T32" s="17"/>
      <c r="U32" s="17"/>
      <c r="V32" s="17"/>
      <c r="W32" s="17"/>
      <c r="X32" s="17"/>
      <c r="Y32" s="17"/>
      <c r="Z32" s="17"/>
      <c r="AA32" s="17"/>
      <c r="AB32" s="17"/>
      <c r="AC32" s="17"/>
      <c r="AD32" s="17"/>
      <c r="AE32" s="17"/>
      <c r="AF32" s="17"/>
      <c r="AG32" s="17"/>
      <c r="AH32" s="17"/>
      <c r="AI32" s="25"/>
    </row>
    <row r="33" spans="1:35" x14ac:dyDescent="0.3">
      <c r="A33" s="15"/>
      <c r="B33" s="16"/>
      <c r="C33" s="9" t="e">
        <f>VLOOKUP(Table132528[[#This Row],[Client Name]],Table20[[Client Lookup]:[ClientCodes]],2,FALSE)</f>
        <v>#N/A</v>
      </c>
      <c r="D33" s="9" t="e">
        <f>VLOOKUP(Table132528[[#This Row],[Client
Code]],RegionalCode,2,FALSE)</f>
        <v>#N/A</v>
      </c>
      <c r="E33" s="9" t="e">
        <f>VLOOKUP(Table132528[[#This Row],[Client
Code]],Table20[[ClientCodes]:[Product Key]],2,FALSE)</f>
        <v>#N/A</v>
      </c>
      <c r="F33" s="17"/>
      <c r="G33" s="9" t="e">
        <f>VLOOKUP(Table132528[[#This Row],[Product Name]],Table21[],2,FALSE)</f>
        <v>#N/A</v>
      </c>
      <c r="H33" s="17"/>
      <c r="I33" s="17"/>
      <c r="J33" s="18" t="e">
        <f>VLOOKUP(Table132528[[#This Row],[Period]],'Net Validation'!$B$2:$D$20,2,FALSE)</f>
        <v>#N/A</v>
      </c>
      <c r="K33" s="18" t="e">
        <f>VLOOKUP(Table132528[[#This Row],[Period]],'Net Validation'!$B$2:$D$20,3,FALSE)</f>
        <v>#N/A</v>
      </c>
      <c r="L33" s="17"/>
      <c r="M33"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33" s="17"/>
      <c r="O33" s="17"/>
      <c r="P33" s="17"/>
      <c r="Q33" s="17"/>
      <c r="R33" s="17"/>
      <c r="S33" s="17"/>
      <c r="T33" s="17"/>
      <c r="U33" s="17"/>
      <c r="V33" s="17"/>
      <c r="W33" s="17"/>
      <c r="X33" s="17"/>
      <c r="Y33" s="17"/>
      <c r="Z33" s="17"/>
      <c r="AA33" s="17"/>
      <c r="AB33" s="17"/>
      <c r="AC33" s="17"/>
      <c r="AD33" s="17"/>
      <c r="AE33" s="17"/>
      <c r="AF33" s="17"/>
      <c r="AG33" s="17"/>
      <c r="AH33" s="17"/>
      <c r="AI33" s="25"/>
    </row>
    <row r="34" spans="1:35" x14ac:dyDescent="0.3">
      <c r="A34" s="15"/>
      <c r="B34" s="16"/>
      <c r="C34" s="9" t="e">
        <f>VLOOKUP(Table132528[[#This Row],[Client Name]],Table20[[Client Lookup]:[ClientCodes]],2,FALSE)</f>
        <v>#N/A</v>
      </c>
      <c r="D34" s="9" t="e">
        <f>VLOOKUP(Table132528[[#This Row],[Client
Code]],RegionalCode,2,FALSE)</f>
        <v>#N/A</v>
      </c>
      <c r="E34" s="9" t="e">
        <f>VLOOKUP(Table132528[[#This Row],[Client
Code]],Table20[[ClientCodes]:[Product Key]],2,FALSE)</f>
        <v>#N/A</v>
      </c>
      <c r="F34" s="17"/>
      <c r="G34" s="9" t="e">
        <f>VLOOKUP(Table132528[[#This Row],[Product Name]],Table21[],2,FALSE)</f>
        <v>#N/A</v>
      </c>
      <c r="H34" s="17"/>
      <c r="I34" s="17"/>
      <c r="J34" s="18" t="e">
        <f>VLOOKUP(Table132528[[#This Row],[Period]],'Net Validation'!$B$2:$D$20,2,FALSE)</f>
        <v>#N/A</v>
      </c>
      <c r="K34" s="18" t="e">
        <f>VLOOKUP(Table132528[[#This Row],[Period]],'Net Validation'!$B$2:$D$20,3,FALSE)</f>
        <v>#N/A</v>
      </c>
      <c r="L34" s="17"/>
      <c r="M34" s="9" t="e">
        <f>IF(OR(Table132528[[#This Row],[Regional Code]]=" ",Table132528[[#This Row],[Regional Code]]=0),CONCATENATE(Table132528[[#This Row],[Period]],"_",Table132528[[#This Row],[Client
Code]],"_",Table132528[[#This Row],[Estimate
Short Name]]),CONCATENATE(Table132528[[#This Row],[Period]],"_",Table132528[[#This Row],[Client
Code]],"_",Table132528[[#This Row],[Estimate
Short Name]],"_",Table132528[[#This Row],[Regional Code]]))</f>
        <v>#N/A</v>
      </c>
      <c r="N34" s="17"/>
      <c r="O34" s="17"/>
      <c r="P34" s="17"/>
      <c r="Q34" s="17"/>
      <c r="R34" s="17"/>
      <c r="S34" s="17"/>
      <c r="T34" s="17"/>
      <c r="U34" s="17"/>
      <c r="V34" s="17"/>
      <c r="W34" s="17"/>
      <c r="X34" s="17"/>
      <c r="Y34" s="17"/>
      <c r="Z34" s="17"/>
      <c r="AA34" s="17"/>
      <c r="AB34" s="17"/>
      <c r="AC34" s="17"/>
      <c r="AD34" s="17"/>
      <c r="AE34" s="17"/>
      <c r="AF34" s="17"/>
      <c r="AG34" s="17"/>
      <c r="AH34" s="17"/>
      <c r="AI34" s="25"/>
    </row>
  </sheetData>
  <sheetProtection algorithmName="SHA-512" hashValue="ZNQenwvfzJNOAzy+Bz1Il0hLGrbENHnMWbXSgEUnnKv0kdOM2lE9gB7uaTwQ2bIgKaVgxTagk1sYjuc2CJg3Ug==" saltValue="SULhq8w+uTweeB8qLrXkDQ==" spinCount="100000" sheet="1" objects="1" scenarios="1" autoFilter="0"/>
  <mergeCells count="4">
    <mergeCell ref="A1:AG1"/>
    <mergeCell ref="A2:AG2"/>
    <mergeCell ref="A3:AG3"/>
    <mergeCell ref="A4:AG4"/>
  </mergeCells>
  <dataValidations xWindow="462" yWindow="599" count="19">
    <dataValidation type="list" allowBlank="1" showInputMessage="1" showErrorMessage="1" promptTitle="Required Field" prompt="Product Name must be selected" sqref="F6:F34" xr:uid="{487185FF-A9E0-4472-9FD5-2A4578115E1D}">
      <formula1>INDIRECT(E6)</formula1>
    </dataValidation>
    <dataValidation type="list" allowBlank="1" showInputMessage="1" showErrorMessage="1" promptTitle="Required Field" prompt="Select OX Client Name" sqref="B6:B34" xr:uid="{FF8BF12B-6FF4-42F1-AEB6-92B77E86370C}">
      <formula1>INDIRECT(A6)</formula1>
    </dataValidation>
    <dataValidation allowBlank="1" showInputMessage="1" showErrorMessage="1" promptTitle="Auto Populated Field" prompt="Field will populate based on Product Name selection" sqref="G6:G34" xr:uid="{519DD91A-1450-431A-B9E3-2D17BD643A84}"/>
    <dataValidation allowBlank="1" showInputMessage="1" showErrorMessage="1" promptTitle="Auto Populated Field" prompt="Field will populate based on Client Name selection" sqref="C6:E34" xr:uid="{14D9324F-6B82-43B1-9725-787FB82471D2}"/>
    <dataValidation allowBlank="1" showInputMessage="1" showErrorMessage="1" promptTitle="Required Field" prompt="Will auto populate based on period selected, but can be overridden if needed" sqref="J7:K34" xr:uid="{4DD4F3CE-3A3F-4BA1-A7B4-AD8C582BBF91}"/>
    <dataValidation type="textLength" operator="lessThanOrEqual" allowBlank="1" showInputMessage="1" showErrorMessage="1" promptTitle="Required Field" prompt="Description for client - Will be used to create the Estimate Name - Max 15 characters" sqref="L6:L34" xr:uid="{5EA57BDD-FCA1-4030-9F30-742752501AA3}">
      <formula1>15</formula1>
    </dataValidation>
    <dataValidation type="textLength" operator="lessThanOrEqual" allowBlank="1" showInputMessage="1" showErrorMessage="1" promptTitle="Optional Field" prompt="See manager if you have questions on this field, limit 4 characters" sqref="AF6:AF34" xr:uid="{FB75D8C7-BFF2-48DC-BD00-85B597DFFBB6}">
      <formula1>4</formula1>
    </dataValidation>
    <dataValidation operator="lessThanOrEqual" allowBlank="1" showInputMessage="1" showErrorMessage="1" promptTitle="Required Field for Kia Only" prompt="Kia estimates must include a Budget Line #.  Estimates WILL NOT be opened with out this code.  Non-Kia clients do not need to enter a value in this field." sqref="AH6:AH34" xr:uid="{1E607F94-AD48-4C00-B040-66EAE3ACEDDA}"/>
    <dataValidation allowBlank="1" showInputMessage="1" showErrorMessage="1" promptTitle="DO NOT ENTER" prompt="This field will be completed by the Operations Team when the estimate is created" sqref="AI6:AI34" xr:uid="{AE9940CA-8C5A-48D7-9428-F35B7B573A51}"/>
    <dataValidation type="list" allowBlank="1" showInputMessage="1" showErrorMessage="1" promptTitle="Required Field" prompt="Selecting a brand will allow you to view only the client codes associated with it." sqref="A6:A34" xr:uid="{3D071C8B-47DC-494A-952E-7FB12DBA36C8}">
      <formula1>Brands</formula1>
    </dataValidation>
    <dataValidation type="list" allowBlank="1" showInputMessage="1" showErrorMessage="1" promptTitle="Required Field" prompt="Broadcast Year must be selected" sqref="H6:H34" xr:uid="{88A07F27-C20E-488F-AC93-42B192B720C6}">
      <formula1>BrdcstYr</formula1>
    </dataValidation>
    <dataValidation type="textLength" operator="lessThanOrEqual" allowBlank="1" showInputMessage="1" showErrorMessage="1" promptTitle="Auto Populated" prompt="Taxonomy based on Quarter, Year, Client Code, and Estimate Short Name - Max 30 characters" sqref="M6:M34" xr:uid="{FFE82EC0-FF89-41B9-9AFA-3374BCB75F32}">
      <formula1>30</formula1>
    </dataValidation>
    <dataValidation type="list" operator="lessThanOrEqual" allowBlank="1" showInputMessage="1" showErrorMessage="1" promptTitle="Required Field" prompt="At least 1 demo and applicable demo type must be selected for each estimate" sqref="Q6:Q34" xr:uid="{ECB3C927-F91C-4DCD-9099-75C21B3CBED8}">
      <formula1>NetRtgTp</formula1>
    </dataValidation>
    <dataValidation type="list" operator="lessThanOrEqual" allowBlank="1" showInputMessage="1" showErrorMessage="1" promptTitle="Optional Field" prompt="Additional Demos (and demo types) can be selected if needed" sqref="S6:S34 U6:U34 W6:W34 Y6:Y34 AA6:AA34 AC6:AC34 AE6:AE34" xr:uid="{B05D0700-D30D-4C1F-85B7-E3F0D5BEA29D}">
      <formula1>NetRtgTp</formula1>
    </dataValidation>
    <dataValidation type="list" operator="lessThanOrEqual" allowBlank="1" showInputMessage="1" showErrorMessage="1" promptTitle="Required Field" prompt="Select calendar type which should apply to the buy" sqref="N6:N34" xr:uid="{8F8E47C2-8EE8-4571-A1B9-5A0B0BE18E35}">
      <formula1>CalendarType</formula1>
    </dataValidation>
    <dataValidation allowBlank="1" showInputMessage="1" showErrorMessage="1" promptTitle="Required Field" prompt="Will auto populate based on period selected, based on a standard broadcast calendar, but can be overridden if needed" sqref="J6:K6" xr:uid="{F1775545-9B48-4B6C-B0D1-DE9C9F527C1F}"/>
    <dataValidation type="list" allowBlank="1" showInputMessage="1" showErrorMessage="1" promptTitle="Required Field" prompt="If annual or multi-quarter, please select the full year instead of a single quarter." sqref="I6:I34" xr:uid="{CF7F75E4-BB85-4DF5-AC2A-CD8E6E9442B4}">
      <formula1>INDIRECT(H6)</formula1>
    </dataValidation>
    <dataValidation type="list" operator="lessThanOrEqual" allowBlank="1" showInputMessage="1" showErrorMessage="1" promptTitle="Required Field" prompt="At least 1 demo and applicable demo type must be selected for each estimate" sqref="Z6:Z34 AD6:AD34 AB6:AB34" xr:uid="{0EEA3CC8-AE06-42ED-AF6C-095C566E496E}">
      <formula1>$A$2:$A$31</formula1>
    </dataValidation>
    <dataValidation operator="lessThanOrEqual" allowBlank="1" showInputMessage="1" showErrorMessage="1" promptTitle="Required for Kia, HUSA, BSSP" prompt="Estimates must include a PO (MAF for BSSP).  If no PO/MAF is available at the time, please enter 'PO Unavailable' in the field.  The field must be updated with an accurate code prior to billing." sqref="AG6:AG34" xr:uid="{04C03EDC-7EEA-4CFB-B30D-98A8F22A3EE4}"/>
  </dataValidations>
  <hyperlinks>
    <hyperlink ref="A3:C3" r:id="rId1" display="CanvasWW_Estimate Request Process Document" xr:uid="{EB4EA51B-1F51-4D1D-8CEE-8146BF15702B}"/>
    <hyperlink ref="A3:E3" r:id="rId2" display="CanvasWW_Estimate Request Process Document" xr:uid="{A4054834-8677-404A-BAA1-F41AA07F59D3}"/>
    <hyperlink ref="A3:AG3" r:id="rId3" display="CanvasWW_Estimate Request Process Document" xr:uid="{906F7F46-EBCE-49E3-B437-D91211041317}"/>
  </hyperlinks>
  <pageMargins left="0.2" right="0.2" top="0.25" bottom="0.25" header="0.05" footer="0.05"/>
  <pageSetup scale="33" orientation="landscape" r:id="rId4"/>
  <drawing r:id="rId5"/>
  <tableParts count="1">
    <tablePart r:id="rId6"/>
  </tableParts>
  <extLst>
    <ext xmlns:x14="http://schemas.microsoft.com/office/spreadsheetml/2009/9/main" uri="{CCE6A557-97BC-4b89-ADB6-D9C93CAAB3DF}">
      <x14:dataValidations xmlns:xm="http://schemas.microsoft.com/office/excel/2006/main" xWindow="462" yWindow="599" count="2">
        <x14:dataValidation type="list" operator="lessThanOrEqual" allowBlank="1" showInputMessage="1" showErrorMessage="1" promptTitle="Required Field" prompt="At least 1 demo and applicable demo type must be selected for each estimate" xr:uid="{3D4CA175-D529-4DA3-883D-17A49370BF59}">
          <x14:formula1>
            <xm:f>'Demo Validation'!$A$2:$A$44</xm:f>
          </x14:formula1>
          <xm:sqref>P6:P34 R6:R34 T6:T34 V6:V34 X6:X34</xm:sqref>
        </x14:dataValidation>
        <x14:dataValidation type="list" operator="lessThanOrEqual" allowBlank="1" showInputMessage="1" showErrorMessage="1" promptTitle="Required Field" prompt="Select calendar type which should apply to the buy" xr:uid="{1E1850CC-CE0B-4948-A018-46AE85D2CD69}">
          <x14:formula1>
            <xm:f>'Net Validation'!$E$2:$E$3</xm:f>
          </x14:formula1>
          <xm:sqref>O6:O34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A2358-9BC8-405A-AA0A-9388B127C2A0}">
  <dimension ref="A1:E23"/>
  <sheetViews>
    <sheetView workbookViewId="0">
      <selection activeCell="G21" sqref="G21"/>
    </sheetView>
  </sheetViews>
  <sheetFormatPr defaultRowHeight="14.4" x14ac:dyDescent="0.3"/>
  <cols>
    <col min="1" max="1" width="19.109375" bestFit="1" customWidth="1"/>
    <col min="2" max="2" width="18.5546875" customWidth="1"/>
    <col min="3" max="3" width="9" style="2" customWidth="1"/>
    <col min="4" max="4" width="11.88671875" style="2" customWidth="1"/>
    <col min="5" max="5" width="11" style="2" customWidth="1"/>
  </cols>
  <sheetData>
    <row r="1" spans="1:5" x14ac:dyDescent="0.3">
      <c r="A1" t="s">
        <v>466</v>
      </c>
      <c r="B1" t="s">
        <v>467</v>
      </c>
      <c r="C1" s="68" t="s">
        <v>13</v>
      </c>
      <c r="D1" s="68" t="s">
        <v>435</v>
      </c>
      <c r="E1" s="68" t="s">
        <v>436</v>
      </c>
    </row>
    <row r="2" spans="1:5" x14ac:dyDescent="0.3">
      <c r="A2" t="s">
        <v>468</v>
      </c>
      <c r="B2">
        <v>1</v>
      </c>
      <c r="C2" s="68" t="s">
        <v>441</v>
      </c>
      <c r="D2" s="3">
        <v>43101</v>
      </c>
      <c r="E2" s="3">
        <v>43190</v>
      </c>
    </row>
    <row r="3" spans="1:5" x14ac:dyDescent="0.3">
      <c r="A3" t="s">
        <v>469</v>
      </c>
      <c r="B3">
        <v>2</v>
      </c>
      <c r="C3" s="68" t="s">
        <v>446</v>
      </c>
      <c r="D3" s="3">
        <v>43191</v>
      </c>
      <c r="E3" s="3">
        <v>43281</v>
      </c>
    </row>
    <row r="4" spans="1:5" x14ac:dyDescent="0.3">
      <c r="A4" t="s">
        <v>470</v>
      </c>
      <c r="B4">
        <v>3</v>
      </c>
      <c r="C4" s="68" t="s">
        <v>450</v>
      </c>
      <c r="D4" s="3">
        <v>43282</v>
      </c>
      <c r="E4" s="3">
        <v>43373</v>
      </c>
    </row>
    <row r="5" spans="1:5" x14ac:dyDescent="0.3">
      <c r="A5" t="s">
        <v>471</v>
      </c>
      <c r="B5">
        <v>4</v>
      </c>
      <c r="C5" s="68" t="s">
        <v>453</v>
      </c>
      <c r="D5" s="3">
        <v>43374</v>
      </c>
      <c r="E5" s="3">
        <v>43465</v>
      </c>
    </row>
    <row r="6" spans="1:5" x14ac:dyDescent="0.3">
      <c r="A6" t="s">
        <v>472</v>
      </c>
      <c r="B6">
        <v>5</v>
      </c>
      <c r="C6" s="68">
        <v>2018</v>
      </c>
      <c r="D6" s="3">
        <v>43101</v>
      </c>
      <c r="E6" s="3">
        <v>43465</v>
      </c>
    </row>
    <row r="7" spans="1:5" x14ac:dyDescent="0.3">
      <c r="A7" t="s">
        <v>473</v>
      </c>
      <c r="B7">
        <v>6</v>
      </c>
      <c r="C7" s="68">
        <v>1819</v>
      </c>
      <c r="D7" s="68" t="s">
        <v>456</v>
      </c>
      <c r="E7" s="68" t="s">
        <v>456</v>
      </c>
    </row>
    <row r="8" spans="1:5" x14ac:dyDescent="0.3">
      <c r="A8" t="s">
        <v>604</v>
      </c>
      <c r="B8">
        <v>7</v>
      </c>
      <c r="C8" s="68" t="s">
        <v>458</v>
      </c>
      <c r="D8" s="3">
        <v>43466</v>
      </c>
      <c r="E8" s="3">
        <v>43555</v>
      </c>
    </row>
    <row r="9" spans="1:5" x14ac:dyDescent="0.3">
      <c r="A9" t="s">
        <v>474</v>
      </c>
      <c r="B9">
        <v>8</v>
      </c>
      <c r="C9" s="68" t="s">
        <v>459</v>
      </c>
      <c r="D9" s="3">
        <v>43556</v>
      </c>
      <c r="E9" s="3">
        <v>43646</v>
      </c>
    </row>
    <row r="10" spans="1:5" x14ac:dyDescent="0.3">
      <c r="C10" s="68" t="s">
        <v>460</v>
      </c>
      <c r="D10" s="3">
        <v>43647</v>
      </c>
      <c r="E10" s="3">
        <v>43738</v>
      </c>
    </row>
    <row r="11" spans="1:5" x14ac:dyDescent="0.3">
      <c r="C11" s="68" t="s">
        <v>461</v>
      </c>
      <c r="D11" s="3">
        <v>43739</v>
      </c>
      <c r="E11" s="3">
        <v>43830</v>
      </c>
    </row>
    <row r="12" spans="1:5" x14ac:dyDescent="0.3">
      <c r="C12" s="68">
        <v>2019</v>
      </c>
      <c r="D12" s="3">
        <v>43466</v>
      </c>
      <c r="E12" s="3">
        <v>43830</v>
      </c>
    </row>
    <row r="13" spans="1:5" x14ac:dyDescent="0.3">
      <c r="C13" s="68">
        <v>1920</v>
      </c>
      <c r="D13" s="68" t="s">
        <v>456</v>
      </c>
      <c r="E13" s="68" t="s">
        <v>456</v>
      </c>
    </row>
    <row r="14" spans="1:5" x14ac:dyDescent="0.3">
      <c r="C14" s="68" t="s">
        <v>462</v>
      </c>
      <c r="D14" s="3">
        <v>43831</v>
      </c>
      <c r="E14" s="3">
        <v>43921</v>
      </c>
    </row>
    <row r="15" spans="1:5" x14ac:dyDescent="0.3">
      <c r="C15" s="68" t="s">
        <v>463</v>
      </c>
      <c r="D15" s="3">
        <v>43922</v>
      </c>
      <c r="E15" s="3">
        <v>44012</v>
      </c>
    </row>
    <row r="16" spans="1:5" x14ac:dyDescent="0.3">
      <c r="C16" s="68" t="s">
        <v>464</v>
      </c>
      <c r="D16" s="3">
        <v>44013</v>
      </c>
      <c r="E16" s="3">
        <v>44104</v>
      </c>
    </row>
    <row r="17" spans="3:5" x14ac:dyDescent="0.3">
      <c r="C17" s="68" t="s">
        <v>465</v>
      </c>
      <c r="D17" s="3">
        <v>44105</v>
      </c>
      <c r="E17" s="3">
        <v>44196</v>
      </c>
    </row>
    <row r="18" spans="3:5" x14ac:dyDescent="0.3">
      <c r="C18" s="78">
        <v>2020</v>
      </c>
      <c r="D18" s="3">
        <v>43831</v>
      </c>
      <c r="E18" s="3">
        <v>44196</v>
      </c>
    </row>
    <row r="19" spans="3:5" x14ac:dyDescent="0.3">
      <c r="C19" s="78" t="s">
        <v>610</v>
      </c>
      <c r="D19" s="3">
        <v>44197</v>
      </c>
      <c r="E19" s="3">
        <v>44286</v>
      </c>
    </row>
    <row r="20" spans="3:5" x14ac:dyDescent="0.3">
      <c r="C20" s="78" t="s">
        <v>611</v>
      </c>
      <c r="D20" s="3">
        <v>44287</v>
      </c>
      <c r="E20" s="3">
        <v>44377</v>
      </c>
    </row>
    <row r="21" spans="3:5" x14ac:dyDescent="0.3">
      <c r="C21" s="78" t="s">
        <v>612</v>
      </c>
      <c r="D21" s="3">
        <v>44378</v>
      </c>
      <c r="E21" s="3">
        <v>44469</v>
      </c>
    </row>
    <row r="22" spans="3:5" x14ac:dyDescent="0.3">
      <c r="C22" s="78" t="s">
        <v>613</v>
      </c>
      <c r="D22" s="3">
        <v>44470</v>
      </c>
      <c r="E22" s="3">
        <v>44561</v>
      </c>
    </row>
    <row r="23" spans="3:5" x14ac:dyDescent="0.3">
      <c r="C23" s="68">
        <v>2021</v>
      </c>
      <c r="D23" s="3">
        <v>44197</v>
      </c>
      <c r="E23" s="3">
        <v>40543</v>
      </c>
    </row>
  </sheetData>
  <sheetProtection algorithmName="SHA-512" hashValue="aLHXCOGsCJ+hHatpbFk8sdUKkwAHDeUnUKjutpBCHnObtgs+mV5YGFleqSca5rvSr9FDQxsXvamw9DGQlhi0FQ==" saltValue="g4KmO5FvYU+jw6uys5i8xw==" spinCount="100000" sheet="1" objects="1" scenarios="1"/>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215C4-A867-4760-BC4D-5471554359FF}">
  <sheetPr codeName="Sheet2"/>
  <dimension ref="A1:G22"/>
  <sheetViews>
    <sheetView workbookViewId="0">
      <selection activeCell="A6" sqref="A6"/>
    </sheetView>
  </sheetViews>
  <sheetFormatPr defaultRowHeight="14.4" x14ac:dyDescent="0.3"/>
  <cols>
    <col min="1" max="1" width="12.6640625" bestFit="1" customWidth="1"/>
    <col min="2" max="2" width="9" style="2" customWidth="1"/>
    <col min="3" max="3" width="11.88671875" style="2" customWidth="1"/>
    <col min="4" max="5" width="11" style="2" customWidth="1"/>
    <col min="6" max="6" width="19.44140625" bestFit="1" customWidth="1"/>
    <col min="7" max="7" width="21.5546875" bestFit="1" customWidth="1"/>
  </cols>
  <sheetData>
    <row r="1" spans="1:7" x14ac:dyDescent="0.3">
      <c r="A1" t="s">
        <v>475</v>
      </c>
      <c r="B1" s="68" t="s">
        <v>13</v>
      </c>
      <c r="C1" s="68" t="s">
        <v>435</v>
      </c>
      <c r="D1" s="68" t="s">
        <v>436</v>
      </c>
      <c r="E1" s="68" t="s">
        <v>476</v>
      </c>
      <c r="F1" t="s">
        <v>477</v>
      </c>
      <c r="G1" t="s">
        <v>32</v>
      </c>
    </row>
    <row r="2" spans="1:7" x14ac:dyDescent="0.3">
      <c r="A2" t="s">
        <v>478</v>
      </c>
      <c r="B2" s="68" t="s">
        <v>479</v>
      </c>
      <c r="C2" s="3">
        <v>43003</v>
      </c>
      <c r="D2" s="3">
        <v>43373</v>
      </c>
      <c r="E2" s="3" t="s">
        <v>480</v>
      </c>
      <c r="F2" t="s">
        <v>481</v>
      </c>
      <c r="G2" t="s">
        <v>482</v>
      </c>
    </row>
    <row r="3" spans="1:7" x14ac:dyDescent="0.3">
      <c r="A3" t="s">
        <v>483</v>
      </c>
      <c r="B3" s="68" t="s">
        <v>441</v>
      </c>
      <c r="C3" s="3">
        <v>43101</v>
      </c>
      <c r="D3" s="3">
        <v>43184</v>
      </c>
      <c r="E3" s="3" t="s">
        <v>484</v>
      </c>
      <c r="F3" t="s">
        <v>485</v>
      </c>
      <c r="G3" t="s">
        <v>486</v>
      </c>
    </row>
    <row r="4" spans="1:7" x14ac:dyDescent="0.3">
      <c r="A4" t="s">
        <v>487</v>
      </c>
      <c r="B4" s="68" t="s">
        <v>446</v>
      </c>
      <c r="C4" s="3">
        <v>43185</v>
      </c>
      <c r="D4" s="3">
        <v>43275</v>
      </c>
      <c r="E4" s="3"/>
      <c r="F4" t="s">
        <v>488</v>
      </c>
      <c r="G4" t="s">
        <v>489</v>
      </c>
    </row>
    <row r="5" spans="1:7" x14ac:dyDescent="0.3">
      <c r="A5" t="s">
        <v>490</v>
      </c>
      <c r="B5" s="78" t="s">
        <v>450</v>
      </c>
      <c r="C5" s="3">
        <v>43276</v>
      </c>
      <c r="D5" s="3">
        <v>43373</v>
      </c>
      <c r="E5" s="3"/>
      <c r="F5" t="s">
        <v>491</v>
      </c>
      <c r="G5" t="s">
        <v>492</v>
      </c>
    </row>
    <row r="6" spans="1:7" x14ac:dyDescent="0.3">
      <c r="A6" t="s">
        <v>101</v>
      </c>
      <c r="B6" s="78" t="s">
        <v>493</v>
      </c>
      <c r="C6" s="3">
        <v>43374</v>
      </c>
      <c r="D6" s="3">
        <v>43737</v>
      </c>
      <c r="E6" s="3"/>
      <c r="F6" t="s">
        <v>494</v>
      </c>
      <c r="G6" t="s">
        <v>495</v>
      </c>
    </row>
    <row r="7" spans="1:7" x14ac:dyDescent="0.3">
      <c r="A7" t="s">
        <v>101</v>
      </c>
      <c r="B7" s="78" t="s">
        <v>453</v>
      </c>
      <c r="C7" s="3">
        <v>43374</v>
      </c>
      <c r="D7" s="3">
        <v>43464</v>
      </c>
      <c r="E7" s="3"/>
      <c r="F7" t="s">
        <v>496</v>
      </c>
      <c r="G7" t="s">
        <v>497</v>
      </c>
    </row>
    <row r="8" spans="1:7" x14ac:dyDescent="0.3">
      <c r="B8" s="78" t="s">
        <v>458</v>
      </c>
      <c r="C8" s="3">
        <v>43465</v>
      </c>
      <c r="D8" s="3">
        <v>43555</v>
      </c>
      <c r="E8" s="3"/>
      <c r="G8" t="s">
        <v>498</v>
      </c>
    </row>
    <row r="9" spans="1:7" x14ac:dyDescent="0.3">
      <c r="B9" s="78" t="s">
        <v>459</v>
      </c>
      <c r="C9" s="3">
        <v>43556</v>
      </c>
      <c r="D9" s="3">
        <v>43646</v>
      </c>
      <c r="E9" s="3"/>
    </row>
    <row r="10" spans="1:7" x14ac:dyDescent="0.3">
      <c r="B10" s="78" t="s">
        <v>460</v>
      </c>
      <c r="C10" s="3">
        <v>43647</v>
      </c>
      <c r="D10" s="3">
        <v>43737</v>
      </c>
      <c r="E10" s="3"/>
    </row>
    <row r="11" spans="1:7" x14ac:dyDescent="0.3">
      <c r="B11" s="78" t="s">
        <v>499</v>
      </c>
      <c r="C11" s="3">
        <v>43738</v>
      </c>
      <c r="D11" s="3">
        <v>44101</v>
      </c>
      <c r="E11" s="3"/>
    </row>
    <row r="12" spans="1:7" x14ac:dyDescent="0.3">
      <c r="B12" s="78" t="s">
        <v>461</v>
      </c>
      <c r="C12" s="3">
        <v>43738</v>
      </c>
      <c r="D12" s="3">
        <v>43828</v>
      </c>
      <c r="E12" s="3"/>
    </row>
    <row r="13" spans="1:7" x14ac:dyDescent="0.3">
      <c r="B13" s="78" t="s">
        <v>462</v>
      </c>
      <c r="C13" s="3">
        <v>43829</v>
      </c>
      <c r="D13" s="3">
        <v>43919</v>
      </c>
      <c r="E13" s="3"/>
    </row>
    <row r="14" spans="1:7" x14ac:dyDescent="0.3">
      <c r="B14" s="78" t="s">
        <v>463</v>
      </c>
      <c r="C14" s="3">
        <v>43920</v>
      </c>
      <c r="D14" s="3">
        <v>44010</v>
      </c>
      <c r="E14" s="3"/>
    </row>
    <row r="15" spans="1:7" x14ac:dyDescent="0.3">
      <c r="B15" s="78" t="s">
        <v>464</v>
      </c>
      <c r="C15" s="3">
        <v>44011</v>
      </c>
      <c r="D15" s="3">
        <v>44101</v>
      </c>
      <c r="E15" s="3"/>
    </row>
    <row r="16" spans="1:7" x14ac:dyDescent="0.3">
      <c r="B16" s="78" t="s">
        <v>614</v>
      </c>
      <c r="C16" s="3">
        <v>44102</v>
      </c>
      <c r="D16" s="3">
        <v>44465</v>
      </c>
      <c r="E16" s="3"/>
    </row>
    <row r="17" spans="2:5" x14ac:dyDescent="0.3">
      <c r="B17" s="78" t="s">
        <v>465</v>
      </c>
      <c r="C17" s="3">
        <v>44102</v>
      </c>
      <c r="D17" s="3">
        <v>44192</v>
      </c>
      <c r="E17" s="3"/>
    </row>
    <row r="18" spans="2:5" x14ac:dyDescent="0.3">
      <c r="B18" s="78" t="s">
        <v>610</v>
      </c>
      <c r="C18" s="3">
        <v>44193</v>
      </c>
      <c r="D18" s="3">
        <v>44283</v>
      </c>
      <c r="E18" s="3"/>
    </row>
    <row r="19" spans="2:5" x14ac:dyDescent="0.3">
      <c r="B19" s="78" t="s">
        <v>611</v>
      </c>
      <c r="C19" s="3">
        <v>44284</v>
      </c>
      <c r="D19" s="3">
        <v>44374</v>
      </c>
      <c r="E19" s="3"/>
    </row>
    <row r="20" spans="2:5" x14ac:dyDescent="0.3">
      <c r="B20" s="78" t="s">
        <v>612</v>
      </c>
      <c r="C20" s="3">
        <v>44375</v>
      </c>
      <c r="D20" s="3">
        <v>44465</v>
      </c>
      <c r="E20" s="3"/>
    </row>
    <row r="22" spans="2:5" x14ac:dyDescent="0.3">
      <c r="C22" s="3"/>
      <c r="D22" s="3"/>
      <c r="E22" s="3"/>
    </row>
  </sheetData>
  <sheetProtection algorithmName="SHA-512" hashValue="MBKc0UpdoWsUqb8paqM3dSXjlcRqYh0ypQ20x/tdyB5blwm1XOswzXdk/TnLUlpzOOpNVVyhAre0GVqqSYHfgQ==" saltValue="wWXz/p+VANTIas1jLWlBWw=="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5AB27-EC89-470B-82F9-BFAB3F21ADC0}">
  <dimension ref="A1:A44"/>
  <sheetViews>
    <sheetView topLeftCell="A7" workbookViewId="0">
      <selection activeCell="A33" sqref="A33"/>
    </sheetView>
  </sheetViews>
  <sheetFormatPr defaultRowHeight="14.4" x14ac:dyDescent="0.3"/>
  <sheetData>
    <row r="1" spans="1:1" x14ac:dyDescent="0.3">
      <c r="A1" s="32" t="s">
        <v>500</v>
      </c>
    </row>
    <row r="2" spans="1:1" x14ac:dyDescent="0.3">
      <c r="A2" s="42" t="s">
        <v>501</v>
      </c>
    </row>
    <row r="3" spans="1:1" x14ac:dyDescent="0.3">
      <c r="A3" s="42" t="s">
        <v>502</v>
      </c>
    </row>
    <row r="4" spans="1:1" x14ac:dyDescent="0.3">
      <c r="A4" s="42" t="s">
        <v>503</v>
      </c>
    </row>
    <row r="5" spans="1:1" x14ac:dyDescent="0.3">
      <c r="A5" s="42" t="s">
        <v>504</v>
      </c>
    </row>
    <row r="6" spans="1:1" x14ac:dyDescent="0.3">
      <c r="A6" s="42" t="s">
        <v>505</v>
      </c>
    </row>
    <row r="7" spans="1:1" x14ac:dyDescent="0.3">
      <c r="A7" s="42" t="s">
        <v>506</v>
      </c>
    </row>
    <row r="8" spans="1:1" x14ac:dyDescent="0.3">
      <c r="A8" s="42" t="s">
        <v>507</v>
      </c>
    </row>
    <row r="9" spans="1:1" x14ac:dyDescent="0.3">
      <c r="A9" s="42" t="s">
        <v>508</v>
      </c>
    </row>
    <row r="10" spans="1:1" x14ac:dyDescent="0.3">
      <c r="A10" s="42" t="s">
        <v>509</v>
      </c>
    </row>
    <row r="11" spans="1:1" x14ac:dyDescent="0.3">
      <c r="A11" s="42" t="s">
        <v>510</v>
      </c>
    </row>
    <row r="12" spans="1:1" x14ac:dyDescent="0.3">
      <c r="A12" s="42" t="s">
        <v>511</v>
      </c>
    </row>
    <row r="13" spans="1:1" x14ac:dyDescent="0.3">
      <c r="A13" s="42" t="s">
        <v>512</v>
      </c>
    </row>
    <row r="14" spans="1:1" x14ac:dyDescent="0.3">
      <c r="A14" s="43" t="s">
        <v>513</v>
      </c>
    </row>
    <row r="15" spans="1:1" x14ac:dyDescent="0.3">
      <c r="A15" s="42" t="s">
        <v>514</v>
      </c>
    </row>
    <row r="16" spans="1:1" x14ac:dyDescent="0.3">
      <c r="A16" s="42" t="s">
        <v>515</v>
      </c>
    </row>
    <row r="17" spans="1:1" x14ac:dyDescent="0.3">
      <c r="A17" s="43" t="s">
        <v>516</v>
      </c>
    </row>
    <row r="18" spans="1:1" x14ac:dyDescent="0.3">
      <c r="A18" s="42" t="s">
        <v>517</v>
      </c>
    </row>
    <row r="19" spans="1:1" x14ac:dyDescent="0.3">
      <c r="A19" s="42" t="s">
        <v>518</v>
      </c>
    </row>
    <row r="20" spans="1:1" x14ac:dyDescent="0.3">
      <c r="A20" s="42" t="s">
        <v>519</v>
      </c>
    </row>
    <row r="21" spans="1:1" x14ac:dyDescent="0.3">
      <c r="A21" s="42" t="s">
        <v>520</v>
      </c>
    </row>
    <row r="22" spans="1:1" x14ac:dyDescent="0.3">
      <c r="A22" s="42" t="s">
        <v>521</v>
      </c>
    </row>
    <row r="23" spans="1:1" x14ac:dyDescent="0.3">
      <c r="A23" s="42" t="s">
        <v>522</v>
      </c>
    </row>
    <row r="24" spans="1:1" x14ac:dyDescent="0.3">
      <c r="A24" s="42" t="s">
        <v>523</v>
      </c>
    </row>
    <row r="25" spans="1:1" x14ac:dyDescent="0.3">
      <c r="A25" s="42" t="s">
        <v>524</v>
      </c>
    </row>
    <row r="26" spans="1:1" x14ac:dyDescent="0.3">
      <c r="A26" s="42" t="s">
        <v>525</v>
      </c>
    </row>
    <row r="27" spans="1:1" x14ac:dyDescent="0.3">
      <c r="A27" s="42" t="s">
        <v>526</v>
      </c>
    </row>
    <row r="28" spans="1:1" x14ac:dyDescent="0.3">
      <c r="A28" s="42" t="s">
        <v>527</v>
      </c>
    </row>
    <row r="29" spans="1:1" x14ac:dyDescent="0.3">
      <c r="A29" s="42" t="s">
        <v>528</v>
      </c>
    </row>
    <row r="30" spans="1:1" x14ac:dyDescent="0.3">
      <c r="A30" s="42" t="s">
        <v>529</v>
      </c>
    </row>
    <row r="31" spans="1:1" x14ac:dyDescent="0.3">
      <c r="A31" s="42" t="s">
        <v>530</v>
      </c>
    </row>
    <row r="32" spans="1:1" x14ac:dyDescent="0.3">
      <c r="A32" s="42" t="s">
        <v>531</v>
      </c>
    </row>
    <row r="33" spans="1:1" x14ac:dyDescent="0.3">
      <c r="A33" s="42" t="s">
        <v>532</v>
      </c>
    </row>
    <row r="34" spans="1:1" x14ac:dyDescent="0.3">
      <c r="A34" s="42" t="s">
        <v>533</v>
      </c>
    </row>
    <row r="35" spans="1:1" x14ac:dyDescent="0.3">
      <c r="A35" s="42" t="s">
        <v>534</v>
      </c>
    </row>
    <row r="36" spans="1:1" x14ac:dyDescent="0.3">
      <c r="A36" s="42" t="s">
        <v>535</v>
      </c>
    </row>
    <row r="37" spans="1:1" x14ac:dyDescent="0.3">
      <c r="A37" s="42" t="s">
        <v>536</v>
      </c>
    </row>
    <row r="38" spans="1:1" x14ac:dyDescent="0.3">
      <c r="A38" s="42" t="s">
        <v>537</v>
      </c>
    </row>
    <row r="39" spans="1:1" x14ac:dyDescent="0.3">
      <c r="A39" s="42" t="s">
        <v>538</v>
      </c>
    </row>
    <row r="40" spans="1:1" x14ac:dyDescent="0.3">
      <c r="A40" s="42" t="s">
        <v>539</v>
      </c>
    </row>
    <row r="41" spans="1:1" x14ac:dyDescent="0.3">
      <c r="A41" s="42" t="s">
        <v>540</v>
      </c>
    </row>
    <row r="42" spans="1:1" x14ac:dyDescent="0.3">
      <c r="A42" s="42" t="s">
        <v>541</v>
      </c>
    </row>
    <row r="43" spans="1:1" x14ac:dyDescent="0.3">
      <c r="A43" s="42" t="s">
        <v>542</v>
      </c>
    </row>
    <row r="44" spans="1:1" x14ac:dyDescent="0.3">
      <c r="A44" s="42" t="s">
        <v>543</v>
      </c>
    </row>
  </sheetData>
  <sheetProtection algorithmName="SHA-512" hashValue="sp4bkUyEk/aQIq+qfv5+PM1o0qXNYoAUG2B3unoKBxd9cvbI/4lgltsQSE2iDwRhgXWNxaYeNVTpC/ekV4wIsg==" saltValue="hdlTDHOrio+CGMv8c7Wu9Q==" spinCount="100000" sheet="1" objects="1" scenarios="1"/>
  <sortState xmlns:xlrd2="http://schemas.microsoft.com/office/spreadsheetml/2017/richdata2" ref="A2:A67">
    <sortCondition ref="A5:A6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6B35-5CC0-4FFA-A9EA-E26CD2894650}">
  <sheetPr>
    <pageSetUpPr fitToPage="1"/>
  </sheetPr>
  <dimension ref="A1:R54"/>
  <sheetViews>
    <sheetView tabSelected="1" workbookViewId="0">
      <selection activeCell="F21" sqref="F21"/>
    </sheetView>
  </sheetViews>
  <sheetFormatPr defaultRowHeight="14.4" x14ac:dyDescent="0.3"/>
  <cols>
    <col min="1" max="1" width="10.33203125" bestFit="1" customWidth="1"/>
    <col min="2" max="2" width="29.5546875" customWidth="1"/>
    <col min="3" max="3" width="8.5546875" bestFit="1" customWidth="1"/>
    <col min="4" max="4" width="8.5546875" customWidth="1"/>
    <col min="5" max="5" width="10.109375" customWidth="1"/>
    <col min="6" max="6" width="26.6640625" customWidth="1"/>
    <col min="7" max="7" width="10.109375" bestFit="1" customWidth="1"/>
    <col min="8" max="8" width="21.33203125" customWidth="1"/>
    <col min="9" max="9" width="12.5546875" bestFit="1" customWidth="1"/>
    <col min="10" max="10" width="9" customWidth="1"/>
    <col min="11" max="11" width="12" bestFit="1" customWidth="1"/>
    <col min="12" max="12" width="11.109375" bestFit="1" customWidth="1"/>
    <col min="13" max="13" width="17.88671875" customWidth="1"/>
    <col min="14" max="14" width="27.88671875" bestFit="1" customWidth="1"/>
    <col min="15" max="15" width="9.33203125" bestFit="1" customWidth="1"/>
    <col min="16" max="16" width="20.6640625" bestFit="1" customWidth="1"/>
    <col min="17" max="17" width="20.6640625" customWidth="1"/>
    <col min="18" max="18" width="12.33203125" customWidth="1"/>
  </cols>
  <sheetData>
    <row r="1" spans="1:18" ht="58.5" customHeight="1" x14ac:dyDescent="0.3">
      <c r="A1" s="79" t="s">
        <v>544</v>
      </c>
      <c r="B1" s="80"/>
      <c r="C1" s="80"/>
      <c r="D1" s="80"/>
      <c r="E1" s="80"/>
      <c r="F1" s="80"/>
      <c r="G1" s="80"/>
      <c r="H1" s="80"/>
      <c r="I1" s="80"/>
      <c r="J1" s="80"/>
      <c r="K1" s="80"/>
      <c r="L1" s="80"/>
      <c r="M1" s="80"/>
      <c r="N1" s="80"/>
      <c r="O1" s="80"/>
      <c r="P1" s="80"/>
      <c r="Q1" s="80"/>
      <c r="R1" s="80"/>
    </row>
    <row r="2" spans="1:18" ht="97.5" customHeight="1" x14ac:dyDescent="0.3">
      <c r="A2" s="81" t="s">
        <v>545</v>
      </c>
      <c r="B2" s="82"/>
      <c r="C2" s="82"/>
      <c r="D2" s="82"/>
      <c r="E2" s="82"/>
      <c r="F2" s="82"/>
      <c r="G2" s="82"/>
      <c r="H2" s="82"/>
      <c r="I2" s="82"/>
      <c r="J2" s="82"/>
      <c r="K2" s="82"/>
      <c r="L2" s="82"/>
      <c r="M2" s="82"/>
      <c r="N2" s="82"/>
      <c r="O2" s="82"/>
      <c r="P2" s="82"/>
      <c r="Q2" s="82"/>
      <c r="R2" s="82"/>
    </row>
    <row r="3" spans="1:18" ht="15" customHeight="1" x14ac:dyDescent="0.3">
      <c r="A3" s="83" t="s">
        <v>2</v>
      </c>
      <c r="B3" s="84"/>
      <c r="C3" s="84"/>
      <c r="D3" s="84"/>
      <c r="E3" s="84"/>
      <c r="F3" s="84"/>
      <c r="G3" s="84"/>
      <c r="H3" s="84"/>
      <c r="I3" s="84"/>
      <c r="J3" s="84"/>
      <c r="K3" s="84"/>
      <c r="L3" s="84"/>
      <c r="M3" s="84"/>
      <c r="N3" s="84"/>
      <c r="O3" s="84"/>
      <c r="P3" s="84"/>
      <c r="Q3" s="84"/>
      <c r="R3" s="84"/>
    </row>
    <row r="4" spans="1:18" ht="15" thickBot="1" x14ac:dyDescent="0.35">
      <c r="A4" s="85" t="s">
        <v>601</v>
      </c>
      <c r="B4" s="86"/>
      <c r="C4" s="86"/>
      <c r="D4" s="86"/>
      <c r="E4" s="86"/>
      <c r="F4" s="86"/>
      <c r="G4" s="86"/>
      <c r="H4" s="86"/>
      <c r="I4" s="86"/>
      <c r="J4" s="86"/>
      <c r="K4" s="86"/>
      <c r="L4" s="86"/>
      <c r="M4" s="86"/>
      <c r="N4" s="86"/>
      <c r="O4" s="86"/>
      <c r="P4" s="86"/>
      <c r="Q4" s="86"/>
      <c r="R4" s="86"/>
    </row>
    <row r="5" spans="1:18" s="24" customFormat="1" ht="28.8" x14ac:dyDescent="0.3">
      <c r="A5" s="27" t="s">
        <v>3</v>
      </c>
      <c r="B5" s="28" t="s">
        <v>4</v>
      </c>
      <c r="C5" s="29" t="s">
        <v>5</v>
      </c>
      <c r="D5" s="29" t="s">
        <v>6</v>
      </c>
      <c r="E5" s="29" t="s">
        <v>7</v>
      </c>
      <c r="F5" s="30" t="s">
        <v>8</v>
      </c>
      <c r="G5" s="29" t="s">
        <v>9</v>
      </c>
      <c r="H5" s="30" t="s">
        <v>10</v>
      </c>
      <c r="I5" s="29" t="s">
        <v>546</v>
      </c>
      <c r="J5" s="30" t="s">
        <v>13</v>
      </c>
      <c r="K5" s="29" t="s">
        <v>14</v>
      </c>
      <c r="L5" s="29" t="s">
        <v>15</v>
      </c>
      <c r="M5" s="29" t="s">
        <v>16</v>
      </c>
      <c r="N5" s="30" t="s">
        <v>17</v>
      </c>
      <c r="O5" s="29" t="s">
        <v>25</v>
      </c>
      <c r="P5" s="29" t="s">
        <v>26</v>
      </c>
      <c r="Q5" s="44" t="s">
        <v>27</v>
      </c>
      <c r="R5" s="31" t="s">
        <v>28</v>
      </c>
    </row>
    <row r="6" spans="1:18" x14ac:dyDescent="0.3">
      <c r="A6" s="15" t="s">
        <v>57</v>
      </c>
      <c r="B6" s="16" t="s">
        <v>145</v>
      </c>
      <c r="C6" s="9" t="str">
        <f>VLOOKUP(Table1325[[#This Row],[Client Name]],Table20[[Client Lookup]:[ClientCodes]],2,FALSE)</f>
        <v>KDA4</v>
      </c>
      <c r="D6" s="9" t="str">
        <f>VLOOKUP(Table1325[[#This Row],[Client
Code]],RegionalCode,2,FALSE)</f>
        <v>SWE</v>
      </c>
      <c r="E6" s="9" t="str">
        <f>VLOOKUP(Table1325[[#This Row],[Client
Code]],Table20[[ClientCodes]:[Product Key]],2,FALSE)</f>
        <v>T2Prod</v>
      </c>
      <c r="F6" s="17" t="s">
        <v>219</v>
      </c>
      <c r="G6" s="9" t="str">
        <f>VLOOKUP(Table1325[[#This Row],[Product Name]],Table21[],2,FALSE)</f>
        <v>SPO</v>
      </c>
      <c r="H6" s="17" t="s">
        <v>472</v>
      </c>
      <c r="I6" s="9">
        <f>VLOOKUP(Table1325[[#This Row],[Media Type]],'PrintOOH Validation'!$A$2:$B$9,2,FALSE)</f>
        <v>5</v>
      </c>
      <c r="J6" s="17" t="s">
        <v>613</v>
      </c>
      <c r="K6" s="18">
        <f>VLOOKUP(Table1325[[#This Row],[Period]],Table26[[Period]:[End Date]],2,FALSE)</f>
        <v>44470</v>
      </c>
      <c r="L6" s="18">
        <f>VLOOKUP(Table1325[[#This Row],[Period]],Table26[[Period]:[End Date]],3,FALSE)</f>
        <v>44561</v>
      </c>
      <c r="M6" s="17" t="s">
        <v>628</v>
      </c>
      <c r="N6" s="9" t="str">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Q421_KDA4_AUTO SHOW_SWE</v>
      </c>
      <c r="O6" s="17"/>
      <c r="P6" s="17" t="s">
        <v>633</v>
      </c>
      <c r="Q6" s="17" t="s">
        <v>629</v>
      </c>
      <c r="R6" s="25">
        <v>5200</v>
      </c>
    </row>
    <row r="7" spans="1:18" x14ac:dyDescent="0.3">
      <c r="A7" s="15" t="s">
        <v>56</v>
      </c>
      <c r="B7" s="16" t="s">
        <v>84</v>
      </c>
      <c r="C7" s="9" t="str">
        <f>VLOOKUP(Table1325[[#This Row],[Client Name]],Table20[[Client Lookup]:[ClientCodes]],2,FALSE)</f>
        <v>KMA</v>
      </c>
      <c r="D7" s="9" t="str">
        <f>VLOOKUP(Table1325[[#This Row],[Client
Code]],RegionalCode,2,FALSE)</f>
        <v xml:space="preserve"> </v>
      </c>
      <c r="E7" s="9" t="str">
        <f>VLOOKUP(Table1325[[#This Row],[Client
Code]],Table20[[ClientCodes]:[Product Key]],2,FALSE)</f>
        <v>KT1Prod</v>
      </c>
      <c r="F7" s="17" t="s">
        <v>211</v>
      </c>
      <c r="G7" s="9" t="str">
        <f>VLOOKUP(Table1325[[#This Row],[Product Name]],Table21[],2,FALSE)</f>
        <v>KIA</v>
      </c>
      <c r="H7" s="17" t="s">
        <v>469</v>
      </c>
      <c r="I7" s="9">
        <f>VLOOKUP(Table1325[[#This Row],[Media Type]],'PrintOOH Validation'!$A$2:$B$9,2,FALSE)</f>
        <v>2</v>
      </c>
      <c r="J7" s="17" t="s">
        <v>612</v>
      </c>
      <c r="K7" s="18">
        <f>VLOOKUP(Table1325[[#This Row],[Period]],Table26[[Period]:[End Date]],2,FALSE)</f>
        <v>44378</v>
      </c>
      <c r="L7" s="18">
        <f>VLOOKUP(Table1325[[#This Row],[Period]],Table26[[Period]:[End Date]],3,FALSE)</f>
        <v>44469</v>
      </c>
      <c r="M7" s="17" t="s">
        <v>632</v>
      </c>
      <c r="N7" s="9" t="str">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Q321_KMA_USA Today</v>
      </c>
      <c r="O7" s="17"/>
      <c r="P7" s="17">
        <v>9543221</v>
      </c>
      <c r="Q7" s="17" t="s">
        <v>629</v>
      </c>
      <c r="R7" s="25">
        <v>5201</v>
      </c>
    </row>
    <row r="8" spans="1:18" x14ac:dyDescent="0.3">
      <c r="A8" s="15"/>
      <c r="B8" s="16"/>
      <c r="C8" s="9" t="e">
        <f>VLOOKUP(Table1325[[#This Row],[Client Name]],Table20[[Client Lookup]:[ClientCodes]],2,FALSE)</f>
        <v>#N/A</v>
      </c>
      <c r="D8" s="9" t="e">
        <f>VLOOKUP(Table1325[[#This Row],[Client
Code]],RegionalCode,2,FALSE)</f>
        <v>#N/A</v>
      </c>
      <c r="E8" s="9" t="e">
        <f>VLOOKUP(Table1325[[#This Row],[Client
Code]],Table20[[ClientCodes]:[Product Key]],2,FALSE)</f>
        <v>#N/A</v>
      </c>
      <c r="F8" s="17"/>
      <c r="G8" s="9" t="e">
        <f>VLOOKUP(Table1325[[#This Row],[Product Name]],Table21[],2,FALSE)</f>
        <v>#N/A</v>
      </c>
      <c r="H8" s="17"/>
      <c r="I8" s="9" t="e">
        <f>VLOOKUP(Table1325[[#This Row],[Media Type]],'PrintOOH Validation'!$A$2:$B$9,2,FALSE)</f>
        <v>#N/A</v>
      </c>
      <c r="J8" s="17"/>
      <c r="K8" s="18" t="e">
        <f>VLOOKUP(Table1325[[#This Row],[Period]],Table26[[Period]:[End Date]],2,FALSE)</f>
        <v>#N/A</v>
      </c>
      <c r="L8" s="18" t="e">
        <f>VLOOKUP(Table1325[[#This Row],[Period]],Table26[[Period]:[End Date]],3,FALSE)</f>
        <v>#N/A</v>
      </c>
      <c r="M8" s="17"/>
      <c r="N8"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8" s="17"/>
      <c r="P8" s="17"/>
      <c r="Q8" s="17"/>
      <c r="R8" s="25"/>
    </row>
    <row r="9" spans="1:18" x14ac:dyDescent="0.3">
      <c r="A9" s="15"/>
      <c r="B9" s="16"/>
      <c r="C9" s="9" t="e">
        <f>VLOOKUP(Table1325[[#This Row],[Client Name]],Table20[[Client Lookup]:[ClientCodes]],2,FALSE)</f>
        <v>#N/A</v>
      </c>
      <c r="D9" s="9" t="e">
        <f>VLOOKUP(Table1325[[#This Row],[Client
Code]],RegionalCode,2,FALSE)</f>
        <v>#N/A</v>
      </c>
      <c r="E9" s="9" t="e">
        <f>VLOOKUP(Table1325[[#This Row],[Client
Code]],Table20[[ClientCodes]:[Product Key]],2,FALSE)</f>
        <v>#N/A</v>
      </c>
      <c r="F9" s="17"/>
      <c r="G9" s="9" t="e">
        <f>VLOOKUP(Table1325[[#This Row],[Product Name]],Table21[],2,FALSE)</f>
        <v>#N/A</v>
      </c>
      <c r="H9" s="17"/>
      <c r="I9" s="9" t="e">
        <f>VLOOKUP(Table1325[[#This Row],[Media Type]],'PrintOOH Validation'!$A$2:$B$9,2,FALSE)</f>
        <v>#N/A</v>
      </c>
      <c r="J9" s="17"/>
      <c r="K9" s="18" t="e">
        <f>VLOOKUP(Table1325[[#This Row],[Period]],Table26[[Period]:[End Date]],2,FALSE)</f>
        <v>#N/A</v>
      </c>
      <c r="L9" s="18" t="e">
        <f>VLOOKUP(Table1325[[#This Row],[Period]],Table26[[Period]:[End Date]],3,FALSE)</f>
        <v>#N/A</v>
      </c>
      <c r="M9" s="17"/>
      <c r="N9"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9" s="17"/>
      <c r="P9" s="17"/>
      <c r="Q9" s="17"/>
      <c r="R9" s="25"/>
    </row>
    <row r="10" spans="1:18" x14ac:dyDescent="0.3">
      <c r="A10" s="15"/>
      <c r="B10" s="16"/>
      <c r="C10" s="9" t="e">
        <f>VLOOKUP(Table1325[[#This Row],[Client Name]],Table20[[Client Lookup]:[ClientCodes]],2,FALSE)</f>
        <v>#N/A</v>
      </c>
      <c r="D10" s="9" t="e">
        <f>VLOOKUP(Table1325[[#This Row],[Client
Code]],RegionalCode,2,FALSE)</f>
        <v>#N/A</v>
      </c>
      <c r="E10" s="9" t="e">
        <f>VLOOKUP(Table1325[[#This Row],[Client
Code]],Table20[[ClientCodes]:[Product Key]],2,FALSE)</f>
        <v>#N/A</v>
      </c>
      <c r="F10" s="17"/>
      <c r="G10" s="9" t="e">
        <f>VLOOKUP(Table1325[[#This Row],[Product Name]],Table21[],2,FALSE)</f>
        <v>#N/A</v>
      </c>
      <c r="H10" s="17"/>
      <c r="I10" s="9" t="e">
        <f>VLOOKUP(Table1325[[#This Row],[Media Type]],'PrintOOH Validation'!$A$2:$B$9,2,FALSE)</f>
        <v>#N/A</v>
      </c>
      <c r="J10" s="17"/>
      <c r="K10" s="18" t="e">
        <f>VLOOKUP(Table1325[[#This Row],[Period]],Table26[[Period]:[End Date]],2,FALSE)</f>
        <v>#N/A</v>
      </c>
      <c r="L10" s="18" t="e">
        <f>VLOOKUP(Table1325[[#This Row],[Period]],Table26[[Period]:[End Date]],3,FALSE)</f>
        <v>#N/A</v>
      </c>
      <c r="M10" s="17"/>
      <c r="N10"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0" s="17"/>
      <c r="P10" s="17"/>
      <c r="Q10" s="17"/>
      <c r="R10" s="25"/>
    </row>
    <row r="11" spans="1:18" x14ac:dyDescent="0.3">
      <c r="A11" s="15"/>
      <c r="B11" s="16"/>
      <c r="C11" s="9" t="e">
        <f>VLOOKUP(Table1325[[#This Row],[Client Name]],Table20[[Client Lookup]:[ClientCodes]],2,FALSE)</f>
        <v>#N/A</v>
      </c>
      <c r="D11" s="9" t="e">
        <f>VLOOKUP(Table1325[[#This Row],[Client
Code]],RegionalCode,2,FALSE)</f>
        <v>#N/A</v>
      </c>
      <c r="E11" s="9" t="e">
        <f>VLOOKUP(Table1325[[#This Row],[Client
Code]],Table20[[ClientCodes]:[Product Key]],2,FALSE)</f>
        <v>#N/A</v>
      </c>
      <c r="F11" s="17"/>
      <c r="G11" s="9" t="e">
        <f>VLOOKUP(Table1325[[#This Row],[Product Name]],Table21[],2,FALSE)</f>
        <v>#N/A</v>
      </c>
      <c r="H11" s="17"/>
      <c r="I11" s="9" t="e">
        <f>VLOOKUP(Table1325[[#This Row],[Media Type]],'PrintOOH Validation'!$A$2:$B$9,2,FALSE)</f>
        <v>#N/A</v>
      </c>
      <c r="J11" s="17"/>
      <c r="K11" s="18" t="e">
        <f>VLOOKUP(Table1325[[#This Row],[Period]],Table26[[Period]:[End Date]],2,FALSE)</f>
        <v>#N/A</v>
      </c>
      <c r="L11" s="18" t="e">
        <f>VLOOKUP(Table1325[[#This Row],[Period]],Table26[[Period]:[End Date]],3,FALSE)</f>
        <v>#N/A</v>
      </c>
      <c r="M11" s="17"/>
      <c r="N11"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1" s="17"/>
      <c r="P11" s="17"/>
      <c r="Q11" s="17"/>
      <c r="R11" s="25"/>
    </row>
    <row r="12" spans="1:18" x14ac:dyDescent="0.3">
      <c r="A12" s="15"/>
      <c r="B12" s="16"/>
      <c r="C12" s="9" t="e">
        <f>VLOOKUP(Table1325[[#This Row],[Client Name]],Table20[[Client Lookup]:[ClientCodes]],2,FALSE)</f>
        <v>#N/A</v>
      </c>
      <c r="D12" s="9" t="e">
        <f>VLOOKUP(Table1325[[#This Row],[Client
Code]],RegionalCode,2,FALSE)</f>
        <v>#N/A</v>
      </c>
      <c r="E12" s="9" t="e">
        <f>VLOOKUP(Table1325[[#This Row],[Client
Code]],Table20[[ClientCodes]:[Product Key]],2,FALSE)</f>
        <v>#N/A</v>
      </c>
      <c r="F12" s="17"/>
      <c r="G12" s="9" t="e">
        <f>VLOOKUP(Table1325[[#This Row],[Product Name]],Table21[],2,FALSE)</f>
        <v>#N/A</v>
      </c>
      <c r="H12" s="17"/>
      <c r="I12" s="9" t="e">
        <f>VLOOKUP(Table1325[[#This Row],[Media Type]],'PrintOOH Validation'!$A$2:$B$9,2,FALSE)</f>
        <v>#N/A</v>
      </c>
      <c r="J12" s="17"/>
      <c r="K12" s="18" t="e">
        <f>VLOOKUP(Table1325[[#This Row],[Period]],Table26[[Period]:[End Date]],2,FALSE)</f>
        <v>#N/A</v>
      </c>
      <c r="L12" s="18" t="e">
        <f>VLOOKUP(Table1325[[#This Row],[Period]],Table26[[Period]:[End Date]],3,FALSE)</f>
        <v>#N/A</v>
      </c>
      <c r="M12" s="17"/>
      <c r="N12"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2" s="17"/>
      <c r="P12" s="17"/>
      <c r="Q12" s="17"/>
      <c r="R12" s="25"/>
    </row>
    <row r="13" spans="1:18" x14ac:dyDescent="0.3">
      <c r="A13" s="15"/>
      <c r="B13" s="16"/>
      <c r="C13" s="9" t="e">
        <f>VLOOKUP(Table1325[[#This Row],[Client Name]],Table20[[Client Lookup]:[ClientCodes]],2,FALSE)</f>
        <v>#N/A</v>
      </c>
      <c r="D13" s="9" t="e">
        <f>VLOOKUP(Table1325[[#This Row],[Client
Code]],RegionalCode,2,FALSE)</f>
        <v>#N/A</v>
      </c>
      <c r="E13" s="9" t="e">
        <f>VLOOKUP(Table1325[[#This Row],[Client
Code]],Table20[[ClientCodes]:[Product Key]],2,FALSE)</f>
        <v>#N/A</v>
      </c>
      <c r="F13" s="17"/>
      <c r="G13" s="9" t="e">
        <f>VLOOKUP(Table1325[[#This Row],[Product Name]],Table21[],2,FALSE)</f>
        <v>#N/A</v>
      </c>
      <c r="H13" s="17"/>
      <c r="I13" s="9" t="e">
        <f>VLOOKUP(Table1325[[#This Row],[Media Type]],'PrintOOH Validation'!$A$2:$B$9,2,FALSE)</f>
        <v>#N/A</v>
      </c>
      <c r="J13" s="17"/>
      <c r="K13" s="18" t="e">
        <f>VLOOKUP(Table1325[[#This Row],[Period]],Table26[[Period]:[End Date]],2,FALSE)</f>
        <v>#N/A</v>
      </c>
      <c r="L13" s="18" t="e">
        <f>VLOOKUP(Table1325[[#This Row],[Period]],Table26[[Period]:[End Date]],3,FALSE)</f>
        <v>#N/A</v>
      </c>
      <c r="M13" s="17"/>
      <c r="N13"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3" s="17"/>
      <c r="P13" s="17"/>
      <c r="Q13" s="17"/>
      <c r="R13" s="25"/>
    </row>
    <row r="14" spans="1:18" x14ac:dyDescent="0.3">
      <c r="A14" s="15"/>
      <c r="B14" s="16"/>
      <c r="C14" s="9" t="e">
        <f>VLOOKUP(Table1325[[#This Row],[Client Name]],Table20[[Client Lookup]:[ClientCodes]],2,FALSE)</f>
        <v>#N/A</v>
      </c>
      <c r="D14" s="9" t="e">
        <f>VLOOKUP(Table1325[[#This Row],[Client
Code]],RegionalCode,2,FALSE)</f>
        <v>#N/A</v>
      </c>
      <c r="E14" s="9" t="e">
        <f>VLOOKUP(Table1325[[#This Row],[Client
Code]],Table20[[ClientCodes]:[Product Key]],2,FALSE)</f>
        <v>#N/A</v>
      </c>
      <c r="F14" s="17"/>
      <c r="G14" s="9" t="e">
        <f>VLOOKUP(Table1325[[#This Row],[Product Name]],Table21[],2,FALSE)</f>
        <v>#N/A</v>
      </c>
      <c r="H14" s="17"/>
      <c r="I14" s="9" t="e">
        <f>VLOOKUP(Table1325[[#This Row],[Media Type]],'PrintOOH Validation'!$A$2:$B$9,2,FALSE)</f>
        <v>#N/A</v>
      </c>
      <c r="J14" s="17"/>
      <c r="K14" s="18" t="e">
        <f>VLOOKUP(Table1325[[#This Row],[Period]],Table26[[Period]:[End Date]],2,FALSE)</f>
        <v>#N/A</v>
      </c>
      <c r="L14" s="18" t="e">
        <f>VLOOKUP(Table1325[[#This Row],[Period]],Table26[[Period]:[End Date]],3,FALSE)</f>
        <v>#N/A</v>
      </c>
      <c r="M14" s="17"/>
      <c r="N14"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4" s="17"/>
      <c r="P14" s="17"/>
      <c r="Q14" s="17"/>
      <c r="R14" s="25"/>
    </row>
    <row r="15" spans="1:18" x14ac:dyDescent="0.3">
      <c r="A15" s="15"/>
      <c r="B15" s="16"/>
      <c r="C15" s="9" t="e">
        <f>VLOOKUP(Table1325[[#This Row],[Client Name]],Table20[[Client Lookup]:[ClientCodes]],2,FALSE)</f>
        <v>#N/A</v>
      </c>
      <c r="D15" s="9" t="e">
        <f>VLOOKUP(Table1325[[#This Row],[Client
Code]],RegionalCode,2,FALSE)</f>
        <v>#N/A</v>
      </c>
      <c r="E15" s="9" t="e">
        <f>VLOOKUP(Table1325[[#This Row],[Client
Code]],Table20[[ClientCodes]:[Product Key]],2,FALSE)</f>
        <v>#N/A</v>
      </c>
      <c r="F15" s="17"/>
      <c r="G15" s="9" t="e">
        <f>VLOOKUP(Table1325[[#This Row],[Product Name]],Table21[],2,FALSE)</f>
        <v>#N/A</v>
      </c>
      <c r="H15" s="17"/>
      <c r="I15" s="9" t="e">
        <f>VLOOKUP(Table1325[[#This Row],[Media Type]],'PrintOOH Validation'!$A$2:$B$9,2,FALSE)</f>
        <v>#N/A</v>
      </c>
      <c r="J15" s="17"/>
      <c r="K15" s="18" t="e">
        <f>VLOOKUP(Table1325[[#This Row],[Period]],Table26[[Period]:[End Date]],2,FALSE)</f>
        <v>#N/A</v>
      </c>
      <c r="L15" s="18" t="e">
        <f>VLOOKUP(Table1325[[#This Row],[Period]],Table26[[Period]:[End Date]],3,FALSE)</f>
        <v>#N/A</v>
      </c>
      <c r="M15" s="17"/>
      <c r="N15"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5" s="17"/>
      <c r="P15" s="17"/>
      <c r="Q15" s="17"/>
      <c r="R15" s="25"/>
    </row>
    <row r="16" spans="1:18" x14ac:dyDescent="0.3">
      <c r="A16" s="15"/>
      <c r="B16" s="16"/>
      <c r="C16" s="9" t="e">
        <f>VLOOKUP(Table1325[[#This Row],[Client Name]],Table20[[Client Lookup]:[ClientCodes]],2,FALSE)</f>
        <v>#N/A</v>
      </c>
      <c r="D16" s="9" t="e">
        <f>VLOOKUP(Table1325[[#This Row],[Client
Code]],RegionalCode,2,FALSE)</f>
        <v>#N/A</v>
      </c>
      <c r="E16" s="9" t="e">
        <f>VLOOKUP(Table1325[[#This Row],[Client
Code]],Table20[[ClientCodes]:[Product Key]],2,FALSE)</f>
        <v>#N/A</v>
      </c>
      <c r="F16" s="17"/>
      <c r="G16" s="9" t="e">
        <f>VLOOKUP(Table1325[[#This Row],[Product Name]],Table21[],2,FALSE)</f>
        <v>#N/A</v>
      </c>
      <c r="H16" s="17"/>
      <c r="I16" s="9" t="e">
        <f>VLOOKUP(Table1325[[#This Row],[Media Type]],'PrintOOH Validation'!$A$2:$B$9,2,FALSE)</f>
        <v>#N/A</v>
      </c>
      <c r="J16" s="17"/>
      <c r="K16" s="18" t="e">
        <f>VLOOKUP(Table1325[[#This Row],[Period]],Table26[[Period]:[End Date]],2,FALSE)</f>
        <v>#N/A</v>
      </c>
      <c r="L16" s="18" t="e">
        <f>VLOOKUP(Table1325[[#This Row],[Period]],Table26[[Period]:[End Date]],3,FALSE)</f>
        <v>#N/A</v>
      </c>
      <c r="M16" s="17"/>
      <c r="N16"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6" s="17"/>
      <c r="P16" s="17"/>
      <c r="Q16" s="17"/>
      <c r="R16" s="25"/>
    </row>
    <row r="17" spans="1:18" x14ac:dyDescent="0.3">
      <c r="A17" s="15"/>
      <c r="B17" s="16"/>
      <c r="C17" s="9" t="e">
        <f>VLOOKUP(Table1325[[#This Row],[Client Name]],Table20[[Client Lookup]:[ClientCodes]],2,FALSE)</f>
        <v>#N/A</v>
      </c>
      <c r="D17" s="9" t="e">
        <f>VLOOKUP(Table1325[[#This Row],[Client
Code]],RegionalCode,2,FALSE)</f>
        <v>#N/A</v>
      </c>
      <c r="E17" s="9" t="e">
        <f>VLOOKUP(Table1325[[#This Row],[Client
Code]],Table20[[ClientCodes]:[Product Key]],2,FALSE)</f>
        <v>#N/A</v>
      </c>
      <c r="F17" s="17"/>
      <c r="G17" s="9" t="e">
        <f>VLOOKUP(Table1325[[#This Row],[Product Name]],Table21[],2,FALSE)</f>
        <v>#N/A</v>
      </c>
      <c r="H17" s="17"/>
      <c r="I17" s="9" t="e">
        <f>VLOOKUP(Table1325[[#This Row],[Media Type]],'PrintOOH Validation'!$A$2:$B$9,2,FALSE)</f>
        <v>#N/A</v>
      </c>
      <c r="J17" s="17"/>
      <c r="K17" s="18" t="e">
        <f>VLOOKUP(Table1325[[#This Row],[Period]],Table26[[Period]:[End Date]],2,FALSE)</f>
        <v>#N/A</v>
      </c>
      <c r="L17" s="18" t="e">
        <f>VLOOKUP(Table1325[[#This Row],[Period]],Table26[[Period]:[End Date]],3,FALSE)</f>
        <v>#N/A</v>
      </c>
      <c r="M17" s="17"/>
      <c r="N17"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7" s="17"/>
      <c r="P17" s="17"/>
      <c r="Q17" s="17"/>
      <c r="R17" s="25"/>
    </row>
    <row r="18" spans="1:18" x14ac:dyDescent="0.3">
      <c r="A18" s="15"/>
      <c r="B18" s="16"/>
      <c r="C18" s="9" t="e">
        <f>VLOOKUP(Table1325[[#This Row],[Client Name]],Table20[[Client Lookup]:[ClientCodes]],2,FALSE)</f>
        <v>#N/A</v>
      </c>
      <c r="D18" s="9" t="e">
        <f>VLOOKUP(Table1325[[#This Row],[Client
Code]],RegionalCode,2,FALSE)</f>
        <v>#N/A</v>
      </c>
      <c r="E18" s="9" t="e">
        <f>VLOOKUP(Table1325[[#This Row],[Client
Code]],Table20[[ClientCodes]:[Product Key]],2,FALSE)</f>
        <v>#N/A</v>
      </c>
      <c r="F18" s="17"/>
      <c r="G18" s="9" t="e">
        <f>VLOOKUP(Table1325[[#This Row],[Product Name]],Table21[],2,FALSE)</f>
        <v>#N/A</v>
      </c>
      <c r="H18" s="17"/>
      <c r="I18" s="9" t="e">
        <f>VLOOKUP(Table1325[[#This Row],[Media Type]],'PrintOOH Validation'!$A$2:$B$9,2,FALSE)</f>
        <v>#N/A</v>
      </c>
      <c r="J18" s="17"/>
      <c r="K18" s="18" t="e">
        <f>VLOOKUP(Table1325[[#This Row],[Period]],Table26[[Period]:[End Date]],2,FALSE)</f>
        <v>#N/A</v>
      </c>
      <c r="L18" s="18" t="e">
        <f>VLOOKUP(Table1325[[#This Row],[Period]],Table26[[Period]:[End Date]],3,FALSE)</f>
        <v>#N/A</v>
      </c>
      <c r="M18" s="17"/>
      <c r="N18"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8" s="17"/>
      <c r="P18" s="17"/>
      <c r="Q18" s="17"/>
      <c r="R18" s="25"/>
    </row>
    <row r="19" spans="1:18" x14ac:dyDescent="0.3">
      <c r="A19" s="15"/>
      <c r="B19" s="16"/>
      <c r="C19" s="9" t="e">
        <f>VLOOKUP(Table1325[[#This Row],[Client Name]],Table20[[Client Lookup]:[ClientCodes]],2,FALSE)</f>
        <v>#N/A</v>
      </c>
      <c r="D19" s="9" t="e">
        <f>VLOOKUP(Table1325[[#This Row],[Client
Code]],RegionalCode,2,FALSE)</f>
        <v>#N/A</v>
      </c>
      <c r="E19" s="9" t="e">
        <f>VLOOKUP(Table1325[[#This Row],[Client
Code]],Table20[[ClientCodes]:[Product Key]],2,FALSE)</f>
        <v>#N/A</v>
      </c>
      <c r="F19" s="17"/>
      <c r="G19" s="9" t="e">
        <f>VLOOKUP(Table1325[[#This Row],[Product Name]],Table21[],2,FALSE)</f>
        <v>#N/A</v>
      </c>
      <c r="H19" s="17"/>
      <c r="I19" s="9" t="e">
        <f>VLOOKUP(Table1325[[#This Row],[Media Type]],'PrintOOH Validation'!$A$2:$B$9,2,FALSE)</f>
        <v>#N/A</v>
      </c>
      <c r="J19" s="17"/>
      <c r="K19" s="18" t="e">
        <f>VLOOKUP(Table1325[[#This Row],[Period]],Table26[[Period]:[End Date]],2,FALSE)</f>
        <v>#N/A</v>
      </c>
      <c r="L19" s="18" t="e">
        <f>VLOOKUP(Table1325[[#This Row],[Period]],Table26[[Period]:[End Date]],3,FALSE)</f>
        <v>#N/A</v>
      </c>
      <c r="M19" s="17"/>
      <c r="N19"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19" s="17"/>
      <c r="P19" s="17"/>
      <c r="Q19" s="17"/>
      <c r="R19" s="25"/>
    </row>
    <row r="20" spans="1:18" x14ac:dyDescent="0.3">
      <c r="A20" s="15"/>
      <c r="B20" s="16"/>
      <c r="C20" s="9" t="e">
        <f>VLOOKUP(Table1325[[#This Row],[Client Name]],Table20[[Client Lookup]:[ClientCodes]],2,FALSE)</f>
        <v>#N/A</v>
      </c>
      <c r="D20" s="9" t="e">
        <f>VLOOKUP(Table1325[[#This Row],[Client
Code]],RegionalCode,2,FALSE)</f>
        <v>#N/A</v>
      </c>
      <c r="E20" s="9" t="e">
        <f>VLOOKUP(Table1325[[#This Row],[Client
Code]],Table20[[ClientCodes]:[Product Key]],2,FALSE)</f>
        <v>#N/A</v>
      </c>
      <c r="F20" s="17"/>
      <c r="G20" s="9" t="e">
        <f>VLOOKUP(Table1325[[#This Row],[Product Name]],Table21[],2,FALSE)</f>
        <v>#N/A</v>
      </c>
      <c r="H20" s="17"/>
      <c r="I20" s="9" t="e">
        <f>VLOOKUP(Table1325[[#This Row],[Media Type]],'PrintOOH Validation'!$A$2:$B$9,2,FALSE)</f>
        <v>#N/A</v>
      </c>
      <c r="J20" s="17"/>
      <c r="K20" s="18" t="e">
        <f>VLOOKUP(Table1325[[#This Row],[Period]],Table26[[Period]:[End Date]],2,FALSE)</f>
        <v>#N/A</v>
      </c>
      <c r="L20" s="18" t="e">
        <f>VLOOKUP(Table1325[[#This Row],[Period]],Table26[[Period]:[End Date]],3,FALSE)</f>
        <v>#N/A</v>
      </c>
      <c r="M20" s="17"/>
      <c r="N20"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0" s="17"/>
      <c r="P20" s="17"/>
      <c r="Q20" s="17"/>
      <c r="R20" s="25"/>
    </row>
    <row r="21" spans="1:18" x14ac:dyDescent="0.3">
      <c r="A21" s="15"/>
      <c r="B21" s="16"/>
      <c r="C21" s="9" t="e">
        <f>VLOOKUP(Table1325[[#This Row],[Client Name]],Table20[[Client Lookup]:[ClientCodes]],2,FALSE)</f>
        <v>#N/A</v>
      </c>
      <c r="D21" s="9" t="e">
        <f>VLOOKUP(Table1325[[#This Row],[Client
Code]],RegionalCode,2,FALSE)</f>
        <v>#N/A</v>
      </c>
      <c r="E21" s="9" t="e">
        <f>VLOOKUP(Table1325[[#This Row],[Client
Code]],Table20[[ClientCodes]:[Product Key]],2,FALSE)</f>
        <v>#N/A</v>
      </c>
      <c r="F21" s="17"/>
      <c r="G21" s="9" t="e">
        <f>VLOOKUP(Table1325[[#This Row],[Product Name]],Table21[],2,FALSE)</f>
        <v>#N/A</v>
      </c>
      <c r="H21" s="17"/>
      <c r="I21" s="9" t="e">
        <f>VLOOKUP(Table1325[[#This Row],[Media Type]],'PrintOOH Validation'!$A$2:$B$9,2,FALSE)</f>
        <v>#N/A</v>
      </c>
      <c r="J21" s="17"/>
      <c r="K21" s="18" t="e">
        <f>VLOOKUP(Table1325[[#This Row],[Period]],Table26[[Period]:[End Date]],2,FALSE)</f>
        <v>#N/A</v>
      </c>
      <c r="L21" s="18" t="e">
        <f>VLOOKUP(Table1325[[#This Row],[Period]],Table26[[Period]:[End Date]],3,FALSE)</f>
        <v>#N/A</v>
      </c>
      <c r="M21" s="17"/>
      <c r="N21"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1" s="17"/>
      <c r="P21" s="17"/>
      <c r="Q21" s="17"/>
      <c r="R21" s="25"/>
    </row>
    <row r="22" spans="1:18" x14ac:dyDescent="0.3">
      <c r="A22" s="15"/>
      <c r="B22" s="16"/>
      <c r="C22" s="9" t="e">
        <f>VLOOKUP(Table1325[[#This Row],[Client Name]],Table20[[Client Lookup]:[ClientCodes]],2,FALSE)</f>
        <v>#N/A</v>
      </c>
      <c r="D22" s="9" t="e">
        <f>VLOOKUP(Table1325[[#This Row],[Client
Code]],RegionalCode,2,FALSE)</f>
        <v>#N/A</v>
      </c>
      <c r="E22" s="9" t="e">
        <f>VLOOKUP(Table1325[[#This Row],[Client
Code]],Table20[[ClientCodes]:[Product Key]],2,FALSE)</f>
        <v>#N/A</v>
      </c>
      <c r="F22" s="17"/>
      <c r="G22" s="9" t="e">
        <f>VLOOKUP(Table1325[[#This Row],[Product Name]],Table21[],2,FALSE)</f>
        <v>#N/A</v>
      </c>
      <c r="H22" s="17"/>
      <c r="I22" s="9" t="e">
        <f>VLOOKUP(Table1325[[#This Row],[Media Type]],'PrintOOH Validation'!$A$2:$B$9,2,FALSE)</f>
        <v>#N/A</v>
      </c>
      <c r="J22" s="17"/>
      <c r="K22" s="18" t="e">
        <f>VLOOKUP(Table1325[[#This Row],[Period]],Table26[[Period]:[End Date]],2,FALSE)</f>
        <v>#N/A</v>
      </c>
      <c r="L22" s="18" t="e">
        <f>VLOOKUP(Table1325[[#This Row],[Period]],Table26[[Period]:[End Date]],3,FALSE)</f>
        <v>#N/A</v>
      </c>
      <c r="M22" s="17"/>
      <c r="N22"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2" s="17"/>
      <c r="P22" s="17"/>
      <c r="Q22" s="17"/>
      <c r="R22" s="25"/>
    </row>
    <row r="23" spans="1:18" x14ac:dyDescent="0.3">
      <c r="A23" s="15"/>
      <c r="B23" s="16"/>
      <c r="C23" s="9" t="e">
        <f>VLOOKUP(Table1325[[#This Row],[Client Name]],Table20[[Client Lookup]:[ClientCodes]],2,FALSE)</f>
        <v>#N/A</v>
      </c>
      <c r="D23" s="9" t="e">
        <f>VLOOKUP(Table1325[[#This Row],[Client
Code]],RegionalCode,2,FALSE)</f>
        <v>#N/A</v>
      </c>
      <c r="E23" s="9" t="e">
        <f>VLOOKUP(Table1325[[#This Row],[Client
Code]],Table20[[ClientCodes]:[Product Key]],2,FALSE)</f>
        <v>#N/A</v>
      </c>
      <c r="F23" s="17"/>
      <c r="G23" s="9" t="e">
        <f>VLOOKUP(Table1325[[#This Row],[Product Name]],Table21[],2,FALSE)</f>
        <v>#N/A</v>
      </c>
      <c r="H23" s="17"/>
      <c r="I23" s="9" t="e">
        <f>VLOOKUP(Table1325[[#This Row],[Media Type]],'PrintOOH Validation'!$A$2:$B$9,2,FALSE)</f>
        <v>#N/A</v>
      </c>
      <c r="J23" s="17"/>
      <c r="K23" s="18" t="e">
        <f>VLOOKUP(Table1325[[#This Row],[Period]],Table26[[Period]:[End Date]],2,FALSE)</f>
        <v>#N/A</v>
      </c>
      <c r="L23" s="18" t="e">
        <f>VLOOKUP(Table1325[[#This Row],[Period]],Table26[[Period]:[End Date]],3,FALSE)</f>
        <v>#N/A</v>
      </c>
      <c r="M23" s="17"/>
      <c r="N23"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3" s="17"/>
      <c r="P23" s="17"/>
      <c r="Q23" s="17"/>
      <c r="R23" s="25"/>
    </row>
    <row r="24" spans="1:18" x14ac:dyDescent="0.3">
      <c r="A24" s="15"/>
      <c r="B24" s="16"/>
      <c r="C24" s="9" t="e">
        <f>VLOOKUP(Table1325[[#This Row],[Client Name]],Table20[[Client Lookup]:[ClientCodes]],2,FALSE)</f>
        <v>#N/A</v>
      </c>
      <c r="D24" s="9" t="e">
        <f>VLOOKUP(Table1325[[#This Row],[Client
Code]],RegionalCode,2,FALSE)</f>
        <v>#N/A</v>
      </c>
      <c r="E24" s="9" t="e">
        <f>VLOOKUP(Table1325[[#This Row],[Client
Code]],Table20[[ClientCodes]:[Product Key]],2,FALSE)</f>
        <v>#N/A</v>
      </c>
      <c r="F24" s="17"/>
      <c r="G24" s="9" t="e">
        <f>VLOOKUP(Table1325[[#This Row],[Product Name]],Table21[],2,FALSE)</f>
        <v>#N/A</v>
      </c>
      <c r="H24" s="17"/>
      <c r="I24" s="9" t="e">
        <f>VLOOKUP(Table1325[[#This Row],[Media Type]],'PrintOOH Validation'!$A$2:$B$9,2,FALSE)</f>
        <v>#N/A</v>
      </c>
      <c r="J24" s="17"/>
      <c r="K24" s="18" t="e">
        <f>VLOOKUP(Table1325[[#This Row],[Period]],Table26[[Period]:[End Date]],2,FALSE)</f>
        <v>#N/A</v>
      </c>
      <c r="L24" s="18" t="e">
        <f>VLOOKUP(Table1325[[#This Row],[Period]],Table26[[Period]:[End Date]],3,FALSE)</f>
        <v>#N/A</v>
      </c>
      <c r="M24" s="17"/>
      <c r="N24"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4" s="17"/>
      <c r="P24" s="17"/>
      <c r="Q24" s="17"/>
      <c r="R24" s="25"/>
    </row>
    <row r="25" spans="1:18" x14ac:dyDescent="0.3">
      <c r="A25" s="15"/>
      <c r="B25" s="16"/>
      <c r="C25" s="9" t="e">
        <f>VLOOKUP(Table1325[[#This Row],[Client Name]],Table20[[Client Lookup]:[ClientCodes]],2,FALSE)</f>
        <v>#N/A</v>
      </c>
      <c r="D25" s="9" t="e">
        <f>VLOOKUP(Table1325[[#This Row],[Client
Code]],RegionalCode,2,FALSE)</f>
        <v>#N/A</v>
      </c>
      <c r="E25" s="9" t="e">
        <f>VLOOKUP(Table1325[[#This Row],[Client
Code]],Table20[[ClientCodes]:[Product Key]],2,FALSE)</f>
        <v>#N/A</v>
      </c>
      <c r="F25" s="17"/>
      <c r="G25" s="9" t="e">
        <f>VLOOKUP(Table1325[[#This Row],[Product Name]],Table21[],2,FALSE)</f>
        <v>#N/A</v>
      </c>
      <c r="H25" s="17"/>
      <c r="I25" s="9" t="e">
        <f>VLOOKUP(Table1325[[#This Row],[Media Type]],'PrintOOH Validation'!$A$2:$B$9,2,FALSE)</f>
        <v>#N/A</v>
      </c>
      <c r="J25" s="17"/>
      <c r="K25" s="18" t="e">
        <f>VLOOKUP(Table1325[[#This Row],[Period]],Table26[[Period]:[End Date]],2,FALSE)</f>
        <v>#N/A</v>
      </c>
      <c r="L25" s="18" t="e">
        <f>VLOOKUP(Table1325[[#This Row],[Period]],Table26[[Period]:[End Date]],3,FALSE)</f>
        <v>#N/A</v>
      </c>
      <c r="M25" s="17"/>
      <c r="N25"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5" s="17"/>
      <c r="P25" s="17"/>
      <c r="Q25" s="17"/>
      <c r="R25" s="25"/>
    </row>
    <row r="26" spans="1:18" x14ac:dyDescent="0.3">
      <c r="A26" s="15"/>
      <c r="B26" s="16"/>
      <c r="C26" s="9" t="e">
        <f>VLOOKUP(Table1325[[#This Row],[Client Name]],Table20[[Client Lookup]:[ClientCodes]],2,FALSE)</f>
        <v>#N/A</v>
      </c>
      <c r="D26" s="9" t="e">
        <f>VLOOKUP(Table1325[[#This Row],[Client
Code]],RegionalCode,2,FALSE)</f>
        <v>#N/A</v>
      </c>
      <c r="E26" s="9" t="e">
        <f>VLOOKUP(Table1325[[#This Row],[Client
Code]],Table20[[ClientCodes]:[Product Key]],2,FALSE)</f>
        <v>#N/A</v>
      </c>
      <c r="F26" s="17"/>
      <c r="G26" s="9" t="e">
        <f>VLOOKUP(Table1325[[#This Row],[Product Name]],Table21[],2,FALSE)</f>
        <v>#N/A</v>
      </c>
      <c r="H26" s="17"/>
      <c r="I26" s="9" t="e">
        <f>VLOOKUP(Table1325[[#This Row],[Media Type]],'PrintOOH Validation'!$A$2:$B$9,2,FALSE)</f>
        <v>#N/A</v>
      </c>
      <c r="J26" s="17"/>
      <c r="K26" s="18" t="e">
        <f>VLOOKUP(Table1325[[#This Row],[Period]],Table26[[Period]:[End Date]],2,FALSE)</f>
        <v>#N/A</v>
      </c>
      <c r="L26" s="18" t="e">
        <f>VLOOKUP(Table1325[[#This Row],[Period]],Table26[[Period]:[End Date]],3,FALSE)</f>
        <v>#N/A</v>
      </c>
      <c r="M26" s="17"/>
      <c r="N26"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6" s="17"/>
      <c r="P26" s="17"/>
      <c r="Q26" s="17"/>
      <c r="R26" s="25"/>
    </row>
    <row r="27" spans="1:18" x14ac:dyDescent="0.3">
      <c r="A27" s="15"/>
      <c r="B27" s="16"/>
      <c r="C27" s="9" t="e">
        <f>VLOOKUP(Table1325[[#This Row],[Client Name]],Table20[[Client Lookup]:[ClientCodes]],2,FALSE)</f>
        <v>#N/A</v>
      </c>
      <c r="D27" s="9" t="e">
        <f>VLOOKUP(Table1325[[#This Row],[Client
Code]],RegionalCode,2,FALSE)</f>
        <v>#N/A</v>
      </c>
      <c r="E27" s="9" t="e">
        <f>VLOOKUP(Table1325[[#This Row],[Client
Code]],Table20[[ClientCodes]:[Product Key]],2,FALSE)</f>
        <v>#N/A</v>
      </c>
      <c r="F27" s="17"/>
      <c r="G27" s="9" t="e">
        <f>VLOOKUP(Table1325[[#This Row],[Product Name]],Table21[],2,FALSE)</f>
        <v>#N/A</v>
      </c>
      <c r="H27" s="17"/>
      <c r="I27" s="9" t="e">
        <f>VLOOKUP(Table1325[[#This Row],[Media Type]],'PrintOOH Validation'!$A$2:$B$9,2,FALSE)</f>
        <v>#N/A</v>
      </c>
      <c r="J27" s="17"/>
      <c r="K27" s="18" t="e">
        <f>VLOOKUP(Table1325[[#This Row],[Period]],Table26[[Period]:[End Date]],2,FALSE)</f>
        <v>#N/A</v>
      </c>
      <c r="L27" s="18" t="e">
        <f>VLOOKUP(Table1325[[#This Row],[Period]],Table26[[Period]:[End Date]],3,FALSE)</f>
        <v>#N/A</v>
      </c>
      <c r="M27" s="17"/>
      <c r="N27"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7" s="17"/>
      <c r="P27" s="17"/>
      <c r="Q27" s="17"/>
      <c r="R27" s="25"/>
    </row>
    <row r="28" spans="1:18" x14ac:dyDescent="0.3">
      <c r="A28" s="15"/>
      <c r="B28" s="16"/>
      <c r="C28" s="9" t="e">
        <f>VLOOKUP(Table1325[[#This Row],[Client Name]],Table20[[Client Lookup]:[ClientCodes]],2,FALSE)</f>
        <v>#N/A</v>
      </c>
      <c r="D28" s="9" t="e">
        <f>VLOOKUP(Table1325[[#This Row],[Client
Code]],RegionalCode,2,FALSE)</f>
        <v>#N/A</v>
      </c>
      <c r="E28" s="9" t="e">
        <f>VLOOKUP(Table1325[[#This Row],[Client
Code]],Table20[[ClientCodes]:[Product Key]],2,FALSE)</f>
        <v>#N/A</v>
      </c>
      <c r="F28" s="17"/>
      <c r="G28" s="9" t="e">
        <f>VLOOKUP(Table1325[[#This Row],[Product Name]],Table21[],2,FALSE)</f>
        <v>#N/A</v>
      </c>
      <c r="H28" s="17"/>
      <c r="I28" s="9" t="e">
        <f>VLOOKUP(Table1325[[#This Row],[Media Type]],'PrintOOH Validation'!$A$2:$B$9,2,FALSE)</f>
        <v>#N/A</v>
      </c>
      <c r="J28" s="17"/>
      <c r="K28" s="18" t="e">
        <f>VLOOKUP(Table1325[[#This Row],[Period]],Table26[[Period]:[End Date]],2,FALSE)</f>
        <v>#N/A</v>
      </c>
      <c r="L28" s="18" t="e">
        <f>VLOOKUP(Table1325[[#This Row],[Period]],Table26[[Period]:[End Date]],3,FALSE)</f>
        <v>#N/A</v>
      </c>
      <c r="M28" s="17"/>
      <c r="N28"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8" s="17"/>
      <c r="P28" s="17"/>
      <c r="Q28" s="17"/>
      <c r="R28" s="25"/>
    </row>
    <row r="29" spans="1:18" x14ac:dyDescent="0.3">
      <c r="A29" s="15"/>
      <c r="B29" s="16"/>
      <c r="C29" s="9" t="e">
        <f>VLOOKUP(Table1325[[#This Row],[Client Name]],Table20[[Client Lookup]:[ClientCodes]],2,FALSE)</f>
        <v>#N/A</v>
      </c>
      <c r="D29" s="9" t="e">
        <f>VLOOKUP(Table1325[[#This Row],[Client
Code]],RegionalCode,2,FALSE)</f>
        <v>#N/A</v>
      </c>
      <c r="E29" s="9" t="e">
        <f>VLOOKUP(Table1325[[#This Row],[Client
Code]],Table20[[ClientCodes]:[Product Key]],2,FALSE)</f>
        <v>#N/A</v>
      </c>
      <c r="F29" s="17"/>
      <c r="G29" s="9" t="e">
        <f>VLOOKUP(Table1325[[#This Row],[Product Name]],Table21[],2,FALSE)</f>
        <v>#N/A</v>
      </c>
      <c r="H29" s="17"/>
      <c r="I29" s="9" t="e">
        <f>VLOOKUP(Table1325[[#This Row],[Media Type]],'PrintOOH Validation'!$A$2:$B$9,2,FALSE)</f>
        <v>#N/A</v>
      </c>
      <c r="J29" s="17"/>
      <c r="K29" s="18" t="e">
        <f>VLOOKUP(Table1325[[#This Row],[Period]],Table26[[Period]:[End Date]],2,FALSE)</f>
        <v>#N/A</v>
      </c>
      <c r="L29" s="18" t="e">
        <f>VLOOKUP(Table1325[[#This Row],[Period]],Table26[[Period]:[End Date]],3,FALSE)</f>
        <v>#N/A</v>
      </c>
      <c r="M29" s="17"/>
      <c r="N29"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29" s="17"/>
      <c r="P29" s="17"/>
      <c r="Q29" s="17"/>
      <c r="R29" s="25"/>
    </row>
    <row r="30" spans="1:18" x14ac:dyDescent="0.3">
      <c r="A30" s="15"/>
      <c r="B30" s="16"/>
      <c r="C30" s="9" t="e">
        <f>VLOOKUP(Table1325[[#This Row],[Client Name]],Table20[[Client Lookup]:[ClientCodes]],2,FALSE)</f>
        <v>#N/A</v>
      </c>
      <c r="D30" s="9" t="e">
        <f>VLOOKUP(Table1325[[#This Row],[Client
Code]],RegionalCode,2,FALSE)</f>
        <v>#N/A</v>
      </c>
      <c r="E30" s="9" t="e">
        <f>VLOOKUP(Table1325[[#This Row],[Client
Code]],Table20[[ClientCodes]:[Product Key]],2,FALSE)</f>
        <v>#N/A</v>
      </c>
      <c r="F30" s="17"/>
      <c r="G30" s="9" t="e">
        <f>VLOOKUP(Table1325[[#This Row],[Product Name]],Table21[],2,FALSE)</f>
        <v>#N/A</v>
      </c>
      <c r="H30" s="17"/>
      <c r="I30" s="9" t="e">
        <f>VLOOKUP(Table1325[[#This Row],[Media Type]],'PrintOOH Validation'!$A$2:$B$9,2,FALSE)</f>
        <v>#N/A</v>
      </c>
      <c r="J30" s="17"/>
      <c r="K30" s="18" t="e">
        <f>VLOOKUP(Table1325[[#This Row],[Period]],Table26[[Period]:[End Date]],2,FALSE)</f>
        <v>#N/A</v>
      </c>
      <c r="L30" s="18" t="e">
        <f>VLOOKUP(Table1325[[#This Row],[Period]],Table26[[Period]:[End Date]],3,FALSE)</f>
        <v>#N/A</v>
      </c>
      <c r="M30" s="17"/>
      <c r="N30"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0" s="17"/>
      <c r="P30" s="17"/>
      <c r="Q30" s="17"/>
      <c r="R30" s="25"/>
    </row>
    <row r="31" spans="1:18" x14ac:dyDescent="0.3">
      <c r="A31" s="15"/>
      <c r="B31" s="16"/>
      <c r="C31" s="9" t="e">
        <f>VLOOKUP(Table1325[[#This Row],[Client Name]],Table20[[Client Lookup]:[ClientCodes]],2,FALSE)</f>
        <v>#N/A</v>
      </c>
      <c r="D31" s="9" t="e">
        <f>VLOOKUP(Table1325[[#This Row],[Client
Code]],RegionalCode,2,FALSE)</f>
        <v>#N/A</v>
      </c>
      <c r="E31" s="9" t="e">
        <f>VLOOKUP(Table1325[[#This Row],[Client
Code]],Table20[[ClientCodes]:[Product Key]],2,FALSE)</f>
        <v>#N/A</v>
      </c>
      <c r="F31" s="17"/>
      <c r="G31" s="9" t="e">
        <f>VLOOKUP(Table1325[[#This Row],[Product Name]],Table21[],2,FALSE)</f>
        <v>#N/A</v>
      </c>
      <c r="H31" s="17"/>
      <c r="I31" s="9" t="e">
        <f>VLOOKUP(Table1325[[#This Row],[Media Type]],'PrintOOH Validation'!$A$2:$B$9,2,FALSE)</f>
        <v>#N/A</v>
      </c>
      <c r="J31" s="17"/>
      <c r="K31" s="18" t="e">
        <f>VLOOKUP(Table1325[[#This Row],[Period]],Table26[[Period]:[End Date]],2,FALSE)</f>
        <v>#N/A</v>
      </c>
      <c r="L31" s="18" t="e">
        <f>VLOOKUP(Table1325[[#This Row],[Period]],Table26[[Period]:[End Date]],3,FALSE)</f>
        <v>#N/A</v>
      </c>
      <c r="M31" s="17"/>
      <c r="N31"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1" s="17"/>
      <c r="P31" s="17"/>
      <c r="Q31" s="17"/>
      <c r="R31" s="25"/>
    </row>
    <row r="32" spans="1:18" x14ac:dyDescent="0.3">
      <c r="A32" s="15"/>
      <c r="B32" s="16"/>
      <c r="C32" s="9" t="e">
        <f>VLOOKUP(Table1325[[#This Row],[Client Name]],Table20[[Client Lookup]:[ClientCodes]],2,FALSE)</f>
        <v>#N/A</v>
      </c>
      <c r="D32" s="9" t="e">
        <f>VLOOKUP(Table1325[[#This Row],[Client
Code]],RegionalCode,2,FALSE)</f>
        <v>#N/A</v>
      </c>
      <c r="E32" s="9" t="e">
        <f>VLOOKUP(Table1325[[#This Row],[Client
Code]],Table20[[ClientCodes]:[Product Key]],2,FALSE)</f>
        <v>#N/A</v>
      </c>
      <c r="F32" s="17"/>
      <c r="G32" s="9" t="e">
        <f>VLOOKUP(Table1325[[#This Row],[Product Name]],Table21[],2,FALSE)</f>
        <v>#N/A</v>
      </c>
      <c r="H32" s="17"/>
      <c r="I32" s="9" t="e">
        <f>VLOOKUP(Table1325[[#This Row],[Media Type]],'PrintOOH Validation'!$A$2:$B$9,2,FALSE)</f>
        <v>#N/A</v>
      </c>
      <c r="J32" s="17"/>
      <c r="K32" s="18" t="e">
        <f>VLOOKUP(Table1325[[#This Row],[Period]],Table26[[Period]:[End Date]],2,FALSE)</f>
        <v>#N/A</v>
      </c>
      <c r="L32" s="18" t="e">
        <f>VLOOKUP(Table1325[[#This Row],[Period]],Table26[[Period]:[End Date]],3,FALSE)</f>
        <v>#N/A</v>
      </c>
      <c r="M32" s="17"/>
      <c r="N32"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2" s="17"/>
      <c r="P32" s="17"/>
      <c r="Q32" s="17"/>
      <c r="R32" s="25"/>
    </row>
    <row r="33" spans="1:18" x14ac:dyDescent="0.3">
      <c r="A33" s="15"/>
      <c r="B33" s="16"/>
      <c r="C33" s="9" t="e">
        <f>VLOOKUP(Table1325[[#This Row],[Client Name]],Table20[[Client Lookup]:[ClientCodes]],2,FALSE)</f>
        <v>#N/A</v>
      </c>
      <c r="D33" s="9" t="e">
        <f>VLOOKUP(Table1325[[#This Row],[Client
Code]],RegionalCode,2,FALSE)</f>
        <v>#N/A</v>
      </c>
      <c r="E33" s="9" t="e">
        <f>VLOOKUP(Table1325[[#This Row],[Client
Code]],Table20[[ClientCodes]:[Product Key]],2,FALSE)</f>
        <v>#N/A</v>
      </c>
      <c r="F33" s="17"/>
      <c r="G33" s="9" t="e">
        <f>VLOOKUP(Table1325[[#This Row],[Product Name]],Table21[],2,FALSE)</f>
        <v>#N/A</v>
      </c>
      <c r="H33" s="17"/>
      <c r="I33" s="9" t="e">
        <f>VLOOKUP(Table1325[[#This Row],[Media Type]],'PrintOOH Validation'!$A$2:$B$9,2,FALSE)</f>
        <v>#N/A</v>
      </c>
      <c r="J33" s="17"/>
      <c r="K33" s="18" t="e">
        <f>VLOOKUP(Table1325[[#This Row],[Period]],Table26[[Period]:[End Date]],2,FALSE)</f>
        <v>#N/A</v>
      </c>
      <c r="L33" s="18" t="e">
        <f>VLOOKUP(Table1325[[#This Row],[Period]],Table26[[Period]:[End Date]],3,FALSE)</f>
        <v>#N/A</v>
      </c>
      <c r="M33" s="17"/>
      <c r="N33"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3" s="17"/>
      <c r="P33" s="17"/>
      <c r="Q33" s="17"/>
      <c r="R33" s="25"/>
    </row>
    <row r="34" spans="1:18" x14ac:dyDescent="0.3">
      <c r="A34" s="15"/>
      <c r="B34" s="16"/>
      <c r="C34" s="9" t="e">
        <f>VLOOKUP(Table1325[[#This Row],[Client Name]],Table20[[Client Lookup]:[ClientCodes]],2,FALSE)</f>
        <v>#N/A</v>
      </c>
      <c r="D34" s="9" t="e">
        <f>VLOOKUP(Table1325[[#This Row],[Client
Code]],RegionalCode,2,FALSE)</f>
        <v>#N/A</v>
      </c>
      <c r="E34" s="9" t="e">
        <f>VLOOKUP(Table1325[[#This Row],[Client
Code]],Table20[[ClientCodes]:[Product Key]],2,FALSE)</f>
        <v>#N/A</v>
      </c>
      <c r="F34" s="17"/>
      <c r="G34" s="9" t="e">
        <f>VLOOKUP(Table1325[[#This Row],[Product Name]],Table21[],2,FALSE)</f>
        <v>#N/A</v>
      </c>
      <c r="H34" s="17"/>
      <c r="I34" s="9" t="e">
        <f>VLOOKUP(Table1325[[#This Row],[Media Type]],'PrintOOH Validation'!$A$2:$B$9,2,FALSE)</f>
        <v>#N/A</v>
      </c>
      <c r="J34" s="17"/>
      <c r="K34" s="18" t="e">
        <f>VLOOKUP(Table1325[[#This Row],[Period]],Table26[[Period]:[End Date]],2,FALSE)</f>
        <v>#N/A</v>
      </c>
      <c r="L34" s="18" t="e">
        <f>VLOOKUP(Table1325[[#This Row],[Period]],Table26[[Period]:[End Date]],3,FALSE)</f>
        <v>#N/A</v>
      </c>
      <c r="M34" s="17"/>
      <c r="N34"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4" s="17"/>
      <c r="P34" s="17"/>
      <c r="Q34" s="17"/>
      <c r="R34" s="25"/>
    </row>
    <row r="35" spans="1:18" x14ac:dyDescent="0.3">
      <c r="A35" s="15"/>
      <c r="B35" s="16"/>
      <c r="C35" s="9" t="e">
        <f>VLOOKUP(Table1325[[#This Row],[Client Name]],Table20[[Client Lookup]:[ClientCodes]],2,FALSE)</f>
        <v>#N/A</v>
      </c>
      <c r="D35" s="9" t="e">
        <f>VLOOKUP(Table1325[[#This Row],[Client
Code]],RegionalCode,2,FALSE)</f>
        <v>#N/A</v>
      </c>
      <c r="E35" s="9" t="e">
        <f>VLOOKUP(Table1325[[#This Row],[Client
Code]],Table20[[ClientCodes]:[Product Key]],2,FALSE)</f>
        <v>#N/A</v>
      </c>
      <c r="F35" s="17"/>
      <c r="G35" s="9" t="e">
        <f>VLOOKUP(Table1325[[#This Row],[Product Name]],Table21[],2,FALSE)</f>
        <v>#N/A</v>
      </c>
      <c r="H35" s="17"/>
      <c r="I35" s="9" t="e">
        <f>VLOOKUP(Table1325[[#This Row],[Media Type]],'PrintOOH Validation'!$A$2:$B$9,2,FALSE)</f>
        <v>#N/A</v>
      </c>
      <c r="J35" s="17"/>
      <c r="K35" s="18" t="e">
        <f>VLOOKUP(Table1325[[#This Row],[Period]],Table26[[Period]:[End Date]],2,FALSE)</f>
        <v>#N/A</v>
      </c>
      <c r="L35" s="18" t="e">
        <f>VLOOKUP(Table1325[[#This Row],[Period]],Table26[[Period]:[End Date]],3,FALSE)</f>
        <v>#N/A</v>
      </c>
      <c r="M35" s="17"/>
      <c r="N35"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5" s="17"/>
      <c r="P35" s="17"/>
      <c r="Q35" s="17"/>
      <c r="R35" s="25"/>
    </row>
    <row r="36" spans="1:18" x14ac:dyDescent="0.3">
      <c r="A36" s="15"/>
      <c r="B36" s="16"/>
      <c r="C36" s="9" t="e">
        <f>VLOOKUP(Table1325[[#This Row],[Client Name]],Table20[[Client Lookup]:[ClientCodes]],2,FALSE)</f>
        <v>#N/A</v>
      </c>
      <c r="D36" s="9" t="e">
        <f>VLOOKUP(Table1325[[#This Row],[Client
Code]],RegionalCode,2,FALSE)</f>
        <v>#N/A</v>
      </c>
      <c r="E36" s="9" t="e">
        <f>VLOOKUP(Table1325[[#This Row],[Client
Code]],Table20[[ClientCodes]:[Product Key]],2,FALSE)</f>
        <v>#N/A</v>
      </c>
      <c r="F36" s="17"/>
      <c r="G36" s="9" t="e">
        <f>VLOOKUP(Table1325[[#This Row],[Product Name]],Table21[],2,FALSE)</f>
        <v>#N/A</v>
      </c>
      <c r="H36" s="17"/>
      <c r="I36" s="9" t="e">
        <f>VLOOKUP(Table1325[[#This Row],[Media Type]],'PrintOOH Validation'!$A$2:$B$9,2,FALSE)</f>
        <v>#N/A</v>
      </c>
      <c r="J36" s="17"/>
      <c r="K36" s="18" t="e">
        <f>VLOOKUP(Table1325[[#This Row],[Period]],Table26[[Period]:[End Date]],2,FALSE)</f>
        <v>#N/A</v>
      </c>
      <c r="L36" s="18" t="e">
        <f>VLOOKUP(Table1325[[#This Row],[Period]],Table26[[Period]:[End Date]],3,FALSE)</f>
        <v>#N/A</v>
      </c>
      <c r="M36" s="17"/>
      <c r="N36"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6" s="17"/>
      <c r="P36" s="17"/>
      <c r="Q36" s="17"/>
      <c r="R36" s="25"/>
    </row>
    <row r="37" spans="1:18" x14ac:dyDescent="0.3">
      <c r="A37" s="15"/>
      <c r="B37" s="16"/>
      <c r="C37" s="9" t="e">
        <f>VLOOKUP(Table1325[[#This Row],[Client Name]],Table20[[Client Lookup]:[ClientCodes]],2,FALSE)</f>
        <v>#N/A</v>
      </c>
      <c r="D37" s="9" t="e">
        <f>VLOOKUP(Table1325[[#This Row],[Client
Code]],RegionalCode,2,FALSE)</f>
        <v>#N/A</v>
      </c>
      <c r="E37" s="9" t="e">
        <f>VLOOKUP(Table1325[[#This Row],[Client
Code]],Table20[[ClientCodes]:[Product Key]],2,FALSE)</f>
        <v>#N/A</v>
      </c>
      <c r="F37" s="17"/>
      <c r="G37" s="9" t="e">
        <f>VLOOKUP(Table1325[[#This Row],[Product Name]],Table21[],2,FALSE)</f>
        <v>#N/A</v>
      </c>
      <c r="H37" s="17"/>
      <c r="I37" s="9" t="e">
        <f>VLOOKUP(Table1325[[#This Row],[Media Type]],'PrintOOH Validation'!$A$2:$B$9,2,FALSE)</f>
        <v>#N/A</v>
      </c>
      <c r="J37" s="17"/>
      <c r="K37" s="18" t="e">
        <f>VLOOKUP(Table1325[[#This Row],[Period]],Table26[[Period]:[End Date]],2,FALSE)</f>
        <v>#N/A</v>
      </c>
      <c r="L37" s="18" t="e">
        <f>VLOOKUP(Table1325[[#This Row],[Period]],Table26[[Period]:[End Date]],3,FALSE)</f>
        <v>#N/A</v>
      </c>
      <c r="M37" s="17"/>
      <c r="N37"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7" s="17"/>
      <c r="P37" s="17"/>
      <c r="Q37" s="17"/>
      <c r="R37" s="25"/>
    </row>
    <row r="38" spans="1:18" x14ac:dyDescent="0.3">
      <c r="A38" s="15"/>
      <c r="B38" s="16"/>
      <c r="C38" s="9" t="e">
        <f>VLOOKUP(Table1325[[#This Row],[Client Name]],Table20[[Client Lookup]:[ClientCodes]],2,FALSE)</f>
        <v>#N/A</v>
      </c>
      <c r="D38" s="9" t="e">
        <f>VLOOKUP(Table1325[[#This Row],[Client
Code]],RegionalCode,2,FALSE)</f>
        <v>#N/A</v>
      </c>
      <c r="E38" s="9" t="e">
        <f>VLOOKUP(Table1325[[#This Row],[Client
Code]],Table20[[ClientCodes]:[Product Key]],2,FALSE)</f>
        <v>#N/A</v>
      </c>
      <c r="F38" s="17"/>
      <c r="G38" s="9" t="e">
        <f>VLOOKUP(Table1325[[#This Row],[Product Name]],Table21[],2,FALSE)</f>
        <v>#N/A</v>
      </c>
      <c r="H38" s="17"/>
      <c r="I38" s="9" t="e">
        <f>VLOOKUP(Table1325[[#This Row],[Media Type]],'PrintOOH Validation'!$A$2:$B$9,2,FALSE)</f>
        <v>#N/A</v>
      </c>
      <c r="J38" s="17"/>
      <c r="K38" s="18" t="e">
        <f>VLOOKUP(Table1325[[#This Row],[Period]],Table26[[Period]:[End Date]],2,FALSE)</f>
        <v>#N/A</v>
      </c>
      <c r="L38" s="18" t="e">
        <f>VLOOKUP(Table1325[[#This Row],[Period]],Table26[[Period]:[End Date]],3,FALSE)</f>
        <v>#N/A</v>
      </c>
      <c r="M38" s="17"/>
      <c r="N38"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8" s="17"/>
      <c r="P38" s="17"/>
      <c r="Q38" s="17"/>
      <c r="R38" s="25"/>
    </row>
    <row r="39" spans="1:18" x14ac:dyDescent="0.3">
      <c r="A39" s="15"/>
      <c r="B39" s="16"/>
      <c r="C39" s="9" t="e">
        <f>VLOOKUP(Table1325[[#This Row],[Client Name]],Table20[[Client Lookup]:[ClientCodes]],2,FALSE)</f>
        <v>#N/A</v>
      </c>
      <c r="D39" s="9" t="e">
        <f>VLOOKUP(Table1325[[#This Row],[Client
Code]],RegionalCode,2,FALSE)</f>
        <v>#N/A</v>
      </c>
      <c r="E39" s="9" t="e">
        <f>VLOOKUP(Table1325[[#This Row],[Client
Code]],Table20[[ClientCodes]:[Product Key]],2,FALSE)</f>
        <v>#N/A</v>
      </c>
      <c r="F39" s="17"/>
      <c r="G39" s="9" t="e">
        <f>VLOOKUP(Table1325[[#This Row],[Product Name]],Table21[],2,FALSE)</f>
        <v>#N/A</v>
      </c>
      <c r="H39" s="17"/>
      <c r="I39" s="9" t="e">
        <f>VLOOKUP(Table1325[[#This Row],[Media Type]],'PrintOOH Validation'!$A$2:$B$9,2,FALSE)</f>
        <v>#N/A</v>
      </c>
      <c r="J39" s="17"/>
      <c r="K39" s="18" t="e">
        <f>VLOOKUP(Table1325[[#This Row],[Period]],Table26[[Period]:[End Date]],2,FALSE)</f>
        <v>#N/A</v>
      </c>
      <c r="L39" s="18" t="e">
        <f>VLOOKUP(Table1325[[#This Row],[Period]],Table26[[Period]:[End Date]],3,FALSE)</f>
        <v>#N/A</v>
      </c>
      <c r="M39" s="17"/>
      <c r="N39"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39" s="17"/>
      <c r="P39" s="17"/>
      <c r="Q39" s="17"/>
      <c r="R39" s="25"/>
    </row>
    <row r="40" spans="1:18" x14ac:dyDescent="0.3">
      <c r="A40" s="15"/>
      <c r="B40" s="16"/>
      <c r="C40" s="9" t="e">
        <f>VLOOKUP(Table1325[[#This Row],[Client Name]],Table20[[Client Lookup]:[ClientCodes]],2,FALSE)</f>
        <v>#N/A</v>
      </c>
      <c r="D40" s="9" t="e">
        <f>VLOOKUP(Table1325[[#This Row],[Client
Code]],RegionalCode,2,FALSE)</f>
        <v>#N/A</v>
      </c>
      <c r="E40" s="9" t="e">
        <f>VLOOKUP(Table1325[[#This Row],[Client
Code]],Table20[[ClientCodes]:[Product Key]],2,FALSE)</f>
        <v>#N/A</v>
      </c>
      <c r="F40" s="17"/>
      <c r="G40" s="9" t="e">
        <f>VLOOKUP(Table1325[[#This Row],[Product Name]],Table21[],2,FALSE)</f>
        <v>#N/A</v>
      </c>
      <c r="H40" s="17"/>
      <c r="I40" s="9" t="e">
        <f>VLOOKUP(Table1325[[#This Row],[Media Type]],'PrintOOH Validation'!$A$2:$B$9,2,FALSE)</f>
        <v>#N/A</v>
      </c>
      <c r="J40" s="17"/>
      <c r="K40" s="18" t="e">
        <f>VLOOKUP(Table1325[[#This Row],[Period]],Table26[[Period]:[End Date]],2,FALSE)</f>
        <v>#N/A</v>
      </c>
      <c r="L40" s="18" t="e">
        <f>VLOOKUP(Table1325[[#This Row],[Period]],Table26[[Period]:[End Date]],3,FALSE)</f>
        <v>#N/A</v>
      </c>
      <c r="M40" s="17"/>
      <c r="N40"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0" s="17"/>
      <c r="P40" s="17"/>
      <c r="Q40" s="17"/>
      <c r="R40" s="25"/>
    </row>
    <row r="41" spans="1:18" x14ac:dyDescent="0.3">
      <c r="A41" s="15"/>
      <c r="B41" s="16"/>
      <c r="C41" s="9" t="e">
        <f>VLOOKUP(Table1325[[#This Row],[Client Name]],Table20[[Client Lookup]:[ClientCodes]],2,FALSE)</f>
        <v>#N/A</v>
      </c>
      <c r="D41" s="9" t="e">
        <f>VLOOKUP(Table1325[[#This Row],[Client
Code]],RegionalCode,2,FALSE)</f>
        <v>#N/A</v>
      </c>
      <c r="E41" s="9" t="e">
        <f>VLOOKUP(Table1325[[#This Row],[Client
Code]],Table20[[ClientCodes]:[Product Key]],2,FALSE)</f>
        <v>#N/A</v>
      </c>
      <c r="F41" s="17"/>
      <c r="G41" s="9" t="e">
        <f>VLOOKUP(Table1325[[#This Row],[Product Name]],Table21[],2,FALSE)</f>
        <v>#N/A</v>
      </c>
      <c r="H41" s="17"/>
      <c r="I41" s="9" t="e">
        <f>VLOOKUP(Table1325[[#This Row],[Media Type]],'PrintOOH Validation'!$A$2:$B$9,2,FALSE)</f>
        <v>#N/A</v>
      </c>
      <c r="J41" s="17"/>
      <c r="K41" s="18" t="e">
        <f>VLOOKUP(Table1325[[#This Row],[Period]],Table26[[Period]:[End Date]],2,FALSE)</f>
        <v>#N/A</v>
      </c>
      <c r="L41" s="18" t="e">
        <f>VLOOKUP(Table1325[[#This Row],[Period]],Table26[[Period]:[End Date]],3,FALSE)</f>
        <v>#N/A</v>
      </c>
      <c r="M41" s="17"/>
      <c r="N41"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1" s="17"/>
      <c r="P41" s="17"/>
      <c r="Q41" s="17"/>
      <c r="R41" s="25"/>
    </row>
    <row r="42" spans="1:18" x14ac:dyDescent="0.3">
      <c r="A42" s="15"/>
      <c r="B42" s="16"/>
      <c r="C42" s="9" t="e">
        <f>VLOOKUP(Table1325[[#This Row],[Client Name]],Table20[[Client Lookup]:[ClientCodes]],2,FALSE)</f>
        <v>#N/A</v>
      </c>
      <c r="D42" s="9" t="e">
        <f>VLOOKUP(Table1325[[#This Row],[Client
Code]],RegionalCode,2,FALSE)</f>
        <v>#N/A</v>
      </c>
      <c r="E42" s="9" t="e">
        <f>VLOOKUP(Table1325[[#This Row],[Client
Code]],Table20[[ClientCodes]:[Product Key]],2,FALSE)</f>
        <v>#N/A</v>
      </c>
      <c r="F42" s="17"/>
      <c r="G42" s="9" t="e">
        <f>VLOOKUP(Table1325[[#This Row],[Product Name]],Table21[],2,FALSE)</f>
        <v>#N/A</v>
      </c>
      <c r="H42" s="17"/>
      <c r="I42" s="9" t="e">
        <f>VLOOKUP(Table1325[[#This Row],[Media Type]],'PrintOOH Validation'!$A$2:$B$9,2,FALSE)</f>
        <v>#N/A</v>
      </c>
      <c r="J42" s="17"/>
      <c r="K42" s="18" t="e">
        <f>VLOOKUP(Table1325[[#This Row],[Period]],Table26[[Period]:[End Date]],2,FALSE)</f>
        <v>#N/A</v>
      </c>
      <c r="L42" s="18" t="e">
        <f>VLOOKUP(Table1325[[#This Row],[Period]],Table26[[Period]:[End Date]],3,FALSE)</f>
        <v>#N/A</v>
      </c>
      <c r="M42" s="17"/>
      <c r="N42"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2" s="17"/>
      <c r="P42" s="17"/>
      <c r="Q42" s="17"/>
      <c r="R42" s="25"/>
    </row>
    <row r="43" spans="1:18" x14ac:dyDescent="0.3">
      <c r="A43" s="15"/>
      <c r="B43" s="16"/>
      <c r="C43" s="9" t="e">
        <f>VLOOKUP(Table1325[[#This Row],[Client Name]],Table20[[Client Lookup]:[ClientCodes]],2,FALSE)</f>
        <v>#N/A</v>
      </c>
      <c r="D43" s="9" t="e">
        <f>VLOOKUP(Table1325[[#This Row],[Client
Code]],RegionalCode,2,FALSE)</f>
        <v>#N/A</v>
      </c>
      <c r="E43" s="9" t="e">
        <f>VLOOKUP(Table1325[[#This Row],[Client
Code]],Table20[[ClientCodes]:[Product Key]],2,FALSE)</f>
        <v>#N/A</v>
      </c>
      <c r="F43" s="17"/>
      <c r="G43" s="9" t="e">
        <f>VLOOKUP(Table1325[[#This Row],[Product Name]],Table21[],2,FALSE)</f>
        <v>#N/A</v>
      </c>
      <c r="H43" s="17"/>
      <c r="I43" s="9" t="e">
        <f>VLOOKUP(Table1325[[#This Row],[Media Type]],'PrintOOH Validation'!$A$2:$B$9,2,FALSE)</f>
        <v>#N/A</v>
      </c>
      <c r="J43" s="17"/>
      <c r="K43" s="18" t="e">
        <f>VLOOKUP(Table1325[[#This Row],[Period]],Table26[[Period]:[End Date]],2,FALSE)</f>
        <v>#N/A</v>
      </c>
      <c r="L43" s="18" t="e">
        <f>VLOOKUP(Table1325[[#This Row],[Period]],Table26[[Period]:[End Date]],3,FALSE)</f>
        <v>#N/A</v>
      </c>
      <c r="M43" s="17"/>
      <c r="N43"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3" s="17"/>
      <c r="P43" s="17"/>
      <c r="Q43" s="17"/>
      <c r="R43" s="25"/>
    </row>
    <row r="44" spans="1:18" x14ac:dyDescent="0.3">
      <c r="A44" s="15"/>
      <c r="B44" s="16"/>
      <c r="C44" s="9" t="e">
        <f>VLOOKUP(Table1325[[#This Row],[Client Name]],Table20[[Client Lookup]:[ClientCodes]],2,FALSE)</f>
        <v>#N/A</v>
      </c>
      <c r="D44" s="9" t="e">
        <f>VLOOKUP(Table1325[[#This Row],[Client
Code]],RegionalCode,2,FALSE)</f>
        <v>#N/A</v>
      </c>
      <c r="E44" s="9" t="e">
        <f>VLOOKUP(Table1325[[#This Row],[Client
Code]],Table20[[ClientCodes]:[Product Key]],2,FALSE)</f>
        <v>#N/A</v>
      </c>
      <c r="F44" s="17"/>
      <c r="G44" s="9" t="e">
        <f>VLOOKUP(Table1325[[#This Row],[Product Name]],Table21[],2,FALSE)</f>
        <v>#N/A</v>
      </c>
      <c r="H44" s="17"/>
      <c r="I44" s="9" t="e">
        <f>VLOOKUP(Table1325[[#This Row],[Media Type]],'PrintOOH Validation'!$A$2:$B$9,2,FALSE)</f>
        <v>#N/A</v>
      </c>
      <c r="J44" s="17"/>
      <c r="K44" s="18" t="e">
        <f>VLOOKUP(Table1325[[#This Row],[Period]],Table26[[Period]:[End Date]],2,FALSE)</f>
        <v>#N/A</v>
      </c>
      <c r="L44" s="18" t="e">
        <f>VLOOKUP(Table1325[[#This Row],[Period]],Table26[[Period]:[End Date]],3,FALSE)</f>
        <v>#N/A</v>
      </c>
      <c r="M44" s="17"/>
      <c r="N44"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4" s="17"/>
      <c r="P44" s="17"/>
      <c r="Q44" s="17"/>
      <c r="R44" s="25"/>
    </row>
    <row r="45" spans="1:18" x14ac:dyDescent="0.3">
      <c r="A45" s="15"/>
      <c r="B45" s="16"/>
      <c r="C45" s="9" t="e">
        <f>VLOOKUP(Table1325[[#This Row],[Client Name]],Table20[[Client Lookup]:[ClientCodes]],2,FALSE)</f>
        <v>#N/A</v>
      </c>
      <c r="D45" s="9" t="e">
        <f>VLOOKUP(Table1325[[#This Row],[Client
Code]],RegionalCode,2,FALSE)</f>
        <v>#N/A</v>
      </c>
      <c r="E45" s="9" t="e">
        <f>VLOOKUP(Table1325[[#This Row],[Client
Code]],Table20[[ClientCodes]:[Product Key]],2,FALSE)</f>
        <v>#N/A</v>
      </c>
      <c r="F45" s="17"/>
      <c r="G45" s="9" t="e">
        <f>VLOOKUP(Table1325[[#This Row],[Product Name]],Table21[],2,FALSE)</f>
        <v>#N/A</v>
      </c>
      <c r="H45" s="17"/>
      <c r="I45" s="9" t="e">
        <f>VLOOKUP(Table1325[[#This Row],[Media Type]],'PrintOOH Validation'!$A$2:$B$9,2,FALSE)</f>
        <v>#N/A</v>
      </c>
      <c r="J45" s="17"/>
      <c r="K45" s="18" t="e">
        <f>VLOOKUP(Table1325[[#This Row],[Period]],Table26[[Period]:[End Date]],2,FALSE)</f>
        <v>#N/A</v>
      </c>
      <c r="L45" s="18" t="e">
        <f>VLOOKUP(Table1325[[#This Row],[Period]],Table26[[Period]:[End Date]],3,FALSE)</f>
        <v>#N/A</v>
      </c>
      <c r="M45" s="17"/>
      <c r="N45"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5" s="17"/>
      <c r="P45" s="17"/>
      <c r="Q45" s="17"/>
      <c r="R45" s="25"/>
    </row>
    <row r="46" spans="1:18" x14ac:dyDescent="0.3">
      <c r="A46" s="15"/>
      <c r="B46" s="16"/>
      <c r="C46" s="9" t="e">
        <f>VLOOKUP(Table1325[[#This Row],[Client Name]],Table20[[Client Lookup]:[ClientCodes]],2,FALSE)</f>
        <v>#N/A</v>
      </c>
      <c r="D46" s="9" t="e">
        <f>VLOOKUP(Table1325[[#This Row],[Client
Code]],RegionalCode,2,FALSE)</f>
        <v>#N/A</v>
      </c>
      <c r="E46" s="9" t="e">
        <f>VLOOKUP(Table1325[[#This Row],[Client
Code]],Table20[[ClientCodes]:[Product Key]],2,FALSE)</f>
        <v>#N/A</v>
      </c>
      <c r="F46" s="17"/>
      <c r="G46" s="9" t="e">
        <f>VLOOKUP(Table1325[[#This Row],[Product Name]],Table21[],2,FALSE)</f>
        <v>#N/A</v>
      </c>
      <c r="H46" s="17"/>
      <c r="I46" s="9" t="e">
        <f>VLOOKUP(Table1325[[#This Row],[Media Type]],'PrintOOH Validation'!$A$2:$B$9,2,FALSE)</f>
        <v>#N/A</v>
      </c>
      <c r="J46" s="17"/>
      <c r="K46" s="18" t="e">
        <f>VLOOKUP(Table1325[[#This Row],[Period]],Table26[[Period]:[End Date]],2,FALSE)</f>
        <v>#N/A</v>
      </c>
      <c r="L46" s="18" t="e">
        <f>VLOOKUP(Table1325[[#This Row],[Period]],Table26[[Period]:[End Date]],3,FALSE)</f>
        <v>#N/A</v>
      </c>
      <c r="M46" s="17"/>
      <c r="N46"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6" s="17"/>
      <c r="P46" s="17"/>
      <c r="Q46" s="17"/>
      <c r="R46" s="25"/>
    </row>
    <row r="47" spans="1:18" x14ac:dyDescent="0.3">
      <c r="A47" s="15"/>
      <c r="B47" s="16"/>
      <c r="C47" s="9" t="e">
        <f>VLOOKUP(Table1325[[#This Row],[Client Name]],Table20[[Client Lookup]:[ClientCodes]],2,FALSE)</f>
        <v>#N/A</v>
      </c>
      <c r="D47" s="9" t="e">
        <f>VLOOKUP(Table1325[[#This Row],[Client
Code]],RegionalCode,2,FALSE)</f>
        <v>#N/A</v>
      </c>
      <c r="E47" s="9" t="e">
        <f>VLOOKUP(Table1325[[#This Row],[Client
Code]],Table20[[ClientCodes]:[Product Key]],2,FALSE)</f>
        <v>#N/A</v>
      </c>
      <c r="F47" s="17"/>
      <c r="G47" s="9" t="e">
        <f>VLOOKUP(Table1325[[#This Row],[Product Name]],Table21[],2,FALSE)</f>
        <v>#N/A</v>
      </c>
      <c r="H47" s="17"/>
      <c r="I47" s="9" t="e">
        <f>VLOOKUP(Table1325[[#This Row],[Media Type]],'PrintOOH Validation'!$A$2:$B$9,2,FALSE)</f>
        <v>#N/A</v>
      </c>
      <c r="J47" s="17"/>
      <c r="K47" s="18" t="e">
        <f>VLOOKUP(Table1325[[#This Row],[Period]],Table26[[Period]:[End Date]],2,FALSE)</f>
        <v>#N/A</v>
      </c>
      <c r="L47" s="18" t="e">
        <f>VLOOKUP(Table1325[[#This Row],[Period]],Table26[[Period]:[End Date]],3,FALSE)</f>
        <v>#N/A</v>
      </c>
      <c r="M47" s="17"/>
      <c r="N47"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7" s="17"/>
      <c r="P47" s="17"/>
      <c r="Q47" s="17"/>
      <c r="R47" s="25"/>
    </row>
    <row r="48" spans="1:18" x14ac:dyDescent="0.3">
      <c r="A48" s="15"/>
      <c r="B48" s="16"/>
      <c r="C48" s="9" t="e">
        <f>VLOOKUP(Table1325[[#This Row],[Client Name]],Table20[[Client Lookup]:[ClientCodes]],2,FALSE)</f>
        <v>#N/A</v>
      </c>
      <c r="D48" s="9" t="e">
        <f>VLOOKUP(Table1325[[#This Row],[Client
Code]],RegionalCode,2,FALSE)</f>
        <v>#N/A</v>
      </c>
      <c r="E48" s="9" t="e">
        <f>VLOOKUP(Table1325[[#This Row],[Client
Code]],Table20[[ClientCodes]:[Product Key]],2,FALSE)</f>
        <v>#N/A</v>
      </c>
      <c r="F48" s="17"/>
      <c r="G48" s="9" t="e">
        <f>VLOOKUP(Table1325[[#This Row],[Product Name]],Table21[],2,FALSE)</f>
        <v>#N/A</v>
      </c>
      <c r="H48" s="17"/>
      <c r="I48" s="9" t="e">
        <f>VLOOKUP(Table1325[[#This Row],[Media Type]],'PrintOOH Validation'!$A$2:$B$9,2,FALSE)</f>
        <v>#N/A</v>
      </c>
      <c r="J48" s="17"/>
      <c r="K48" s="18" t="e">
        <f>VLOOKUP(Table1325[[#This Row],[Period]],Table26[[Period]:[End Date]],2,FALSE)</f>
        <v>#N/A</v>
      </c>
      <c r="L48" s="18" t="e">
        <f>VLOOKUP(Table1325[[#This Row],[Period]],Table26[[Period]:[End Date]],3,FALSE)</f>
        <v>#N/A</v>
      </c>
      <c r="M48" s="17"/>
      <c r="N48"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8" s="17"/>
      <c r="P48" s="17"/>
      <c r="Q48" s="17"/>
      <c r="R48" s="25"/>
    </row>
    <row r="49" spans="1:18" x14ac:dyDescent="0.3">
      <c r="A49" s="15"/>
      <c r="B49" s="16"/>
      <c r="C49" s="9" t="e">
        <f>VLOOKUP(Table1325[[#This Row],[Client Name]],Table20[[Client Lookup]:[ClientCodes]],2,FALSE)</f>
        <v>#N/A</v>
      </c>
      <c r="D49" s="9" t="e">
        <f>VLOOKUP(Table1325[[#This Row],[Client
Code]],RegionalCode,2,FALSE)</f>
        <v>#N/A</v>
      </c>
      <c r="E49" s="9" t="e">
        <f>VLOOKUP(Table1325[[#This Row],[Client
Code]],Table20[[ClientCodes]:[Product Key]],2,FALSE)</f>
        <v>#N/A</v>
      </c>
      <c r="F49" s="17"/>
      <c r="G49" s="9" t="e">
        <f>VLOOKUP(Table1325[[#This Row],[Product Name]],Table21[],2,FALSE)</f>
        <v>#N/A</v>
      </c>
      <c r="H49" s="17"/>
      <c r="I49" s="9" t="e">
        <f>VLOOKUP(Table1325[[#This Row],[Media Type]],'PrintOOH Validation'!$A$2:$B$9,2,FALSE)</f>
        <v>#N/A</v>
      </c>
      <c r="J49" s="17"/>
      <c r="K49" s="18" t="e">
        <f>VLOOKUP(Table1325[[#This Row],[Period]],Table26[[Period]:[End Date]],2,FALSE)</f>
        <v>#N/A</v>
      </c>
      <c r="L49" s="18" t="e">
        <f>VLOOKUP(Table1325[[#This Row],[Period]],Table26[[Period]:[End Date]],3,FALSE)</f>
        <v>#N/A</v>
      </c>
      <c r="M49" s="17"/>
      <c r="N49"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49" s="17"/>
      <c r="P49" s="17"/>
      <c r="Q49" s="17"/>
      <c r="R49" s="25"/>
    </row>
    <row r="50" spans="1:18" x14ac:dyDescent="0.3">
      <c r="A50" s="15"/>
      <c r="B50" s="16"/>
      <c r="C50" s="9" t="e">
        <f>VLOOKUP(Table1325[[#This Row],[Client Name]],Table20[[Client Lookup]:[ClientCodes]],2,FALSE)</f>
        <v>#N/A</v>
      </c>
      <c r="D50" s="9" t="e">
        <f>VLOOKUP(Table1325[[#This Row],[Client
Code]],RegionalCode,2,FALSE)</f>
        <v>#N/A</v>
      </c>
      <c r="E50" s="9" t="e">
        <f>VLOOKUP(Table1325[[#This Row],[Client
Code]],Table20[[ClientCodes]:[Product Key]],2,FALSE)</f>
        <v>#N/A</v>
      </c>
      <c r="F50" s="17"/>
      <c r="G50" s="9" t="e">
        <f>VLOOKUP(Table1325[[#This Row],[Product Name]],Table21[],2,FALSE)</f>
        <v>#N/A</v>
      </c>
      <c r="H50" s="17"/>
      <c r="I50" s="9" t="e">
        <f>VLOOKUP(Table1325[[#This Row],[Media Type]],'PrintOOH Validation'!$A$2:$B$9,2,FALSE)</f>
        <v>#N/A</v>
      </c>
      <c r="J50" s="17"/>
      <c r="K50" s="18" t="e">
        <f>VLOOKUP(Table1325[[#This Row],[Period]],Table26[[Period]:[End Date]],2,FALSE)</f>
        <v>#N/A</v>
      </c>
      <c r="L50" s="18" t="e">
        <f>VLOOKUP(Table1325[[#This Row],[Period]],Table26[[Period]:[End Date]],3,FALSE)</f>
        <v>#N/A</v>
      </c>
      <c r="M50" s="17"/>
      <c r="N50"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50" s="17"/>
      <c r="P50" s="17"/>
      <c r="Q50" s="17"/>
      <c r="R50" s="25"/>
    </row>
    <row r="51" spans="1:18" x14ac:dyDescent="0.3">
      <c r="A51" s="15"/>
      <c r="B51" s="16"/>
      <c r="C51" s="9" t="e">
        <f>VLOOKUP(Table1325[[#This Row],[Client Name]],Table20[[Client Lookup]:[ClientCodes]],2,FALSE)</f>
        <v>#N/A</v>
      </c>
      <c r="D51" s="9" t="e">
        <f>VLOOKUP(Table1325[[#This Row],[Client
Code]],RegionalCode,2,FALSE)</f>
        <v>#N/A</v>
      </c>
      <c r="E51" s="9" t="e">
        <f>VLOOKUP(Table1325[[#This Row],[Client
Code]],Table20[[ClientCodes]:[Product Key]],2,FALSE)</f>
        <v>#N/A</v>
      </c>
      <c r="F51" s="17"/>
      <c r="G51" s="9" t="e">
        <f>VLOOKUP(Table1325[[#This Row],[Product Name]],Table21[],2,FALSE)</f>
        <v>#N/A</v>
      </c>
      <c r="H51" s="17"/>
      <c r="I51" s="9" t="e">
        <f>VLOOKUP(Table1325[[#This Row],[Media Type]],'PrintOOH Validation'!$A$2:$B$9,2,FALSE)</f>
        <v>#N/A</v>
      </c>
      <c r="J51" s="17"/>
      <c r="K51" s="18" t="e">
        <f>VLOOKUP(Table1325[[#This Row],[Period]],Table26[[Period]:[End Date]],2,FALSE)</f>
        <v>#N/A</v>
      </c>
      <c r="L51" s="18" t="e">
        <f>VLOOKUP(Table1325[[#This Row],[Period]],Table26[[Period]:[End Date]],3,FALSE)</f>
        <v>#N/A</v>
      </c>
      <c r="M51" s="17"/>
      <c r="N51"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51" s="17"/>
      <c r="P51" s="17"/>
      <c r="Q51" s="17"/>
      <c r="R51" s="25"/>
    </row>
    <row r="52" spans="1:18" x14ac:dyDescent="0.3">
      <c r="A52" s="15"/>
      <c r="B52" s="16"/>
      <c r="C52" s="9" t="e">
        <f>VLOOKUP(Table1325[[#This Row],[Client Name]],Table20[[Client Lookup]:[ClientCodes]],2,FALSE)</f>
        <v>#N/A</v>
      </c>
      <c r="D52" s="9" t="e">
        <f>VLOOKUP(Table1325[[#This Row],[Client
Code]],RegionalCode,2,FALSE)</f>
        <v>#N/A</v>
      </c>
      <c r="E52" s="9" t="e">
        <f>VLOOKUP(Table1325[[#This Row],[Client
Code]],Table20[[ClientCodes]:[Product Key]],2,FALSE)</f>
        <v>#N/A</v>
      </c>
      <c r="F52" s="17"/>
      <c r="G52" s="9" t="e">
        <f>VLOOKUP(Table1325[[#This Row],[Product Name]],Table21[],2,FALSE)</f>
        <v>#N/A</v>
      </c>
      <c r="H52" s="17"/>
      <c r="I52" s="9" t="e">
        <f>VLOOKUP(Table1325[[#This Row],[Media Type]],'PrintOOH Validation'!$A$2:$B$9,2,FALSE)</f>
        <v>#N/A</v>
      </c>
      <c r="J52" s="17"/>
      <c r="K52" s="18" t="e">
        <f>VLOOKUP(Table1325[[#This Row],[Period]],Table26[[Period]:[End Date]],2,FALSE)</f>
        <v>#N/A</v>
      </c>
      <c r="L52" s="18" t="e">
        <f>VLOOKUP(Table1325[[#This Row],[Period]],Table26[[Period]:[End Date]],3,FALSE)</f>
        <v>#N/A</v>
      </c>
      <c r="M52" s="17"/>
      <c r="N52"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52" s="17"/>
      <c r="P52" s="17"/>
      <c r="Q52" s="17"/>
      <c r="R52" s="25"/>
    </row>
    <row r="53" spans="1:18" x14ac:dyDescent="0.3">
      <c r="A53" s="15"/>
      <c r="B53" s="16"/>
      <c r="C53" s="9" t="e">
        <f>VLOOKUP(Table1325[[#This Row],[Client Name]],Table20[[Client Lookup]:[ClientCodes]],2,FALSE)</f>
        <v>#N/A</v>
      </c>
      <c r="D53" s="9" t="e">
        <f>VLOOKUP(Table1325[[#This Row],[Client
Code]],RegionalCode,2,FALSE)</f>
        <v>#N/A</v>
      </c>
      <c r="E53" s="9" t="e">
        <f>VLOOKUP(Table1325[[#This Row],[Client
Code]],Table20[[ClientCodes]:[Product Key]],2,FALSE)</f>
        <v>#N/A</v>
      </c>
      <c r="F53" s="17"/>
      <c r="G53" s="9" t="e">
        <f>VLOOKUP(Table1325[[#This Row],[Product Name]],Table21[],2,FALSE)</f>
        <v>#N/A</v>
      </c>
      <c r="H53" s="17"/>
      <c r="I53" s="9" t="e">
        <f>VLOOKUP(Table1325[[#This Row],[Media Type]],'PrintOOH Validation'!$A$2:$B$9,2,FALSE)</f>
        <v>#N/A</v>
      </c>
      <c r="J53" s="17"/>
      <c r="K53" s="18" t="e">
        <f>VLOOKUP(Table1325[[#This Row],[Period]],Table26[[Period]:[End Date]],2,FALSE)</f>
        <v>#N/A</v>
      </c>
      <c r="L53" s="18" t="e">
        <f>VLOOKUP(Table1325[[#This Row],[Period]],Table26[[Period]:[End Date]],3,FALSE)</f>
        <v>#N/A</v>
      </c>
      <c r="M53" s="17"/>
      <c r="N53"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53" s="17"/>
      <c r="P53" s="17"/>
      <c r="Q53" s="17"/>
      <c r="R53" s="25"/>
    </row>
    <row r="54" spans="1:18" x14ac:dyDescent="0.3">
      <c r="A54" s="15"/>
      <c r="B54" s="16"/>
      <c r="C54" s="9" t="e">
        <f>VLOOKUP(Table1325[[#This Row],[Client Name]],Table20[[Client Lookup]:[ClientCodes]],2,FALSE)</f>
        <v>#N/A</v>
      </c>
      <c r="D54" s="9" t="e">
        <f>VLOOKUP(Table1325[[#This Row],[Client
Code]],RegionalCode,2,FALSE)</f>
        <v>#N/A</v>
      </c>
      <c r="E54" s="9" t="e">
        <f>VLOOKUP(Table1325[[#This Row],[Client
Code]],Table20[[ClientCodes]:[Product Key]],2,FALSE)</f>
        <v>#N/A</v>
      </c>
      <c r="F54" s="17"/>
      <c r="G54" s="9" t="e">
        <f>VLOOKUP(Table1325[[#This Row],[Product Name]],Table21[],2,FALSE)</f>
        <v>#N/A</v>
      </c>
      <c r="H54" s="17"/>
      <c r="I54" s="9" t="e">
        <f>VLOOKUP(Table1325[[#This Row],[Media Type]],'PrintOOH Validation'!$A$2:$B$9,2,FALSE)</f>
        <v>#N/A</v>
      </c>
      <c r="J54" s="17"/>
      <c r="K54" s="18" t="e">
        <f>VLOOKUP(Table1325[[#This Row],[Period]],Table26[[Period]:[End Date]],2,FALSE)</f>
        <v>#N/A</v>
      </c>
      <c r="L54" s="18" t="e">
        <f>VLOOKUP(Table1325[[#This Row],[Period]],Table26[[Period]:[End Date]],3,FALSE)</f>
        <v>#N/A</v>
      </c>
      <c r="M54" s="17"/>
      <c r="N54" s="9" t="e">
        <f>IF(OR(Table1325[[#This Row],[Regional Code]]=" ",Table1325[[#This Row],[Regional Code]]=0),CONCATENATE(Table1325[[#This Row],[Period]],"_",Table1325[[#This Row],[Client
Code]],"_",Table1325[[#This Row],[Estimate
Short Name]]),CONCATENATE(Table1325[[#This Row],[Period]],"_",Table1325[[#This Row],[Client
Code]],"_",Table1325[[#This Row],[Estimate
Short Name]],"_",Table1325[[#This Row],[Regional Code]]))</f>
        <v>#N/A</v>
      </c>
      <c r="O54" s="17"/>
      <c r="P54" s="17"/>
      <c r="Q54" s="17"/>
      <c r="R54" s="25"/>
    </row>
  </sheetData>
  <sheetProtection algorithmName="SHA-512" hashValue="zR3mofz1O9im6mzxs6zhcwgZjlhOb17ptMB/uSgRx1ruatWZ9zahMjyNmRbgPL/W8R5xbDA1HG8pQzNbXvnljQ==" saltValue="lbB/PLW6MuzCU3UeUaeqjg==" spinCount="100000" sheet="1" objects="1" scenarios="1" autoFilter="0"/>
  <mergeCells count="4">
    <mergeCell ref="A1:R1"/>
    <mergeCell ref="A2:R2"/>
    <mergeCell ref="A3:R3"/>
    <mergeCell ref="A4:R4"/>
  </mergeCells>
  <dataValidations count="15">
    <dataValidation type="list" allowBlank="1" showInputMessage="1" showErrorMessage="1" promptTitle="Required Field" prompt="Selecting a brand will allow you to view only the client codes associated with it." sqref="A6:A54" xr:uid="{898E49FC-9317-4513-93B8-61D2539294F7}">
      <formula1>Brands</formula1>
    </dataValidation>
    <dataValidation allowBlank="1" showInputMessage="1" showErrorMessage="1" promptTitle="DO NOT ENTER" prompt="This field will be completed by the Operations Team when the estimate is created" sqref="R6:R54" xr:uid="{3432990D-2B8A-4F4A-95A5-E136EBFB6329}"/>
    <dataValidation operator="lessThanOrEqual" allowBlank="1" showInputMessage="1" showErrorMessage="1" promptTitle="Required Field for Kia Only" prompt="Kia estimates must include a Budget Line #.  Estimates WILL NOT be opened with out this code.  Non-Kia clients do not need to enter a value in this field." sqref="Q6:Q54" xr:uid="{7D6A38A0-0560-4F08-A7B8-7452C096180C}"/>
    <dataValidation type="textLength" operator="lessThanOrEqual" allowBlank="1" showInputMessage="1" showErrorMessage="1" promptTitle="Optional Field" prompt="See manager if you have questions on this field, limit 4 characters" sqref="O6:O54" xr:uid="{A1B31B4D-C0F7-4414-8A10-F57416E5EF5B}">
      <formula1>4</formula1>
    </dataValidation>
    <dataValidation type="textLength" operator="lessThanOrEqual" allowBlank="1" showInputMessage="1" showErrorMessage="1" promptTitle="Auto Populated" prompt="Taxonomy based on Quarter, Year, Client Code, and Estimate Short Name - Max 30 characters" sqref="N6:N54" xr:uid="{B8A38334-CA08-4A38-8DBD-654257915ED1}">
      <formula1>30</formula1>
    </dataValidation>
    <dataValidation type="textLength" operator="lessThanOrEqual" allowBlank="1" showInputMessage="1" showErrorMessage="1" promptTitle="Required Field" prompt="Description for client - Will be used to create the Estimate Name - Max 15 characters" sqref="M6:M54" xr:uid="{F4DDFBD7-4FBE-41FA-8F30-36662F710C3A}">
      <formula1>15</formula1>
    </dataValidation>
    <dataValidation allowBlank="1" showInputMessage="1" showErrorMessage="1" promptTitle="Required Field" prompt="Will auto populate based on period selected, but can be overridden if needed" sqref="K6:L54" xr:uid="{97102926-C430-4F84-A90A-A50CE6937133}"/>
    <dataValidation allowBlank="1" showInputMessage="1" showErrorMessage="1" promptTitle="Auto Populated Field" prompt="Field will populate based on Client Name selection" sqref="C6:E54" xr:uid="{898745DE-B5DD-45CF-AE8A-7F0AC023236E}"/>
    <dataValidation allowBlank="1" showInputMessage="1" showErrorMessage="1" promptTitle="Auto Populated Field" prompt="Field will populate based on Product Name selection" sqref="G6:G54" xr:uid="{AA7E72C6-A5E5-4D12-9053-1C12BECBDEBD}"/>
    <dataValidation type="list" allowBlank="1" showInputMessage="1" showErrorMessage="1" promptTitle="Required Field" prompt="Media Type must be selected" sqref="H6:H54" xr:uid="{07474C63-3DD7-4DCF-91FC-F270A005D8DE}">
      <formula1>PrintMedia</formula1>
    </dataValidation>
    <dataValidation type="list" allowBlank="1" showInputMessage="1" showErrorMessage="1" promptTitle="Required Field" prompt="If annual or multi-quarter, please select the full year instead of a single quarter." sqref="J6:J54" xr:uid="{07CC38A3-F9BE-4E7F-AD14-E88C729B014B}">
      <formula1>PrintPeriod</formula1>
    </dataValidation>
    <dataValidation type="list" allowBlank="1" showInputMessage="1" showErrorMessage="1" promptTitle="Required Field" prompt="Select OX Client Name" sqref="B6:B54" xr:uid="{6BE6C561-1A6D-47E4-A9D1-BFB5861A532F}">
      <formula1>INDIRECT(A6)</formula1>
    </dataValidation>
    <dataValidation type="list" allowBlank="1" showInputMessage="1" showErrorMessage="1" promptTitle="Required Field" prompt="Product Name must be selected" sqref="F6:F54" xr:uid="{CBAC346E-7C96-4059-975A-D4C60109DD44}">
      <formula1>INDIRECT(E6)</formula1>
    </dataValidation>
    <dataValidation allowBlank="1" showInputMessage="1" showErrorMessage="1" promptTitle="Auto Populated Field" prompt="Field will populate based on selection made in Media Type field" sqref="I6:I54" xr:uid="{63DB509F-D63C-40F0-AF18-6CE8B85F8D05}"/>
    <dataValidation operator="lessThanOrEqual" allowBlank="1" showInputMessage="1" showErrorMessage="1" promptTitle="Required for Kia, HUSA, BSSP" prompt="Estimates must include a PO (MAF for BSSP).  If no PO/MAF is available at the time, please enter 'PO Unavailable' in the field.  The field must be updated with an accurate code prior to billing." sqref="P6:P54" xr:uid="{94898448-E0F0-4D65-9089-7F7D8DBE257B}"/>
  </dataValidations>
  <hyperlinks>
    <hyperlink ref="A3:C3" r:id="rId1" display="CanvasWW_Estimate Request Process Document" xr:uid="{C0171E1E-F226-4462-860E-030539B1533E}"/>
    <hyperlink ref="A3:E3" r:id="rId2" display="CanvasWW_Estimate Request Process Document" xr:uid="{2A601945-BF08-49FD-B483-AA5FE071A2AE}"/>
    <hyperlink ref="A3:R3" r:id="rId3" display="CanvasWW_Estimate Request Process Document" xr:uid="{734F9163-73DD-427E-8703-B80020DD5776}"/>
  </hyperlinks>
  <pageMargins left="0.2" right="0.2" top="0.25" bottom="0.25" header="0.05" footer="0.05"/>
  <pageSetup scale="56" orientation="landscape" r:id="rId4"/>
  <drawing r:id="rId5"/>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CB1D8-07B6-4AB4-9DEE-44D7B65AFFF8}">
  <dimension ref="A1:I23"/>
  <sheetViews>
    <sheetView workbookViewId="0">
      <selection activeCell="F24" sqref="F24:H24"/>
    </sheetView>
  </sheetViews>
  <sheetFormatPr defaultRowHeight="14.4" x14ac:dyDescent="0.3"/>
  <cols>
    <col min="1" max="1" width="15.6640625" bestFit="1" customWidth="1"/>
    <col min="2" max="2" width="15.44140625" customWidth="1"/>
    <col min="3" max="3" width="12.44140625" customWidth="1"/>
    <col min="4" max="4" width="8" bestFit="1" customWidth="1"/>
    <col min="5" max="5" width="11.33203125" bestFit="1" customWidth="1"/>
    <col min="6" max="6" width="9" style="2" customWidth="1"/>
    <col min="7" max="7" width="11.88671875" style="2" customWidth="1"/>
    <col min="8" max="8" width="11" style="2" customWidth="1"/>
    <col min="9" max="9" width="10.6640625" style="2" customWidth="1"/>
  </cols>
  <sheetData>
    <row r="1" spans="1:9" x14ac:dyDescent="0.3">
      <c r="A1" t="s">
        <v>430</v>
      </c>
      <c r="B1" t="s">
        <v>431</v>
      </c>
      <c r="C1" t="s">
        <v>432</v>
      </c>
      <c r="D1" t="s">
        <v>433</v>
      </c>
      <c r="E1" t="s">
        <v>434</v>
      </c>
      <c r="F1" s="68" t="s">
        <v>13</v>
      </c>
      <c r="G1" s="68" t="s">
        <v>435</v>
      </c>
      <c r="H1" s="68" t="s">
        <v>436</v>
      </c>
      <c r="I1" s="68"/>
    </row>
    <row r="2" spans="1:9" x14ac:dyDescent="0.3">
      <c r="A2" t="s">
        <v>437</v>
      </c>
      <c r="B2" t="s">
        <v>437</v>
      </c>
      <c r="C2" t="s">
        <v>438</v>
      </c>
      <c r="D2" t="s">
        <v>439</v>
      </c>
      <c r="E2" t="s">
        <v>440</v>
      </c>
      <c r="F2" s="68" t="s">
        <v>441</v>
      </c>
      <c r="G2" s="3">
        <v>43101</v>
      </c>
      <c r="H2" s="3">
        <v>43184</v>
      </c>
      <c r="I2" s="3"/>
    </row>
    <row r="3" spans="1:9" x14ac:dyDescent="0.3">
      <c r="A3" t="s">
        <v>442</v>
      </c>
      <c r="B3" t="s">
        <v>442</v>
      </c>
      <c r="C3" t="s">
        <v>443</v>
      </c>
      <c r="D3" t="s">
        <v>444</v>
      </c>
      <c r="E3" t="s">
        <v>445</v>
      </c>
      <c r="F3" s="68" t="s">
        <v>446</v>
      </c>
      <c r="G3" s="3">
        <v>43185</v>
      </c>
      <c r="H3" s="3">
        <v>43275</v>
      </c>
      <c r="I3" s="3"/>
    </row>
    <row r="4" spans="1:9" x14ac:dyDescent="0.3">
      <c r="A4" t="s">
        <v>447</v>
      </c>
      <c r="B4" t="s">
        <v>442</v>
      </c>
      <c r="D4" t="s">
        <v>448</v>
      </c>
      <c r="E4" t="s">
        <v>449</v>
      </c>
      <c r="F4" s="68" t="s">
        <v>450</v>
      </c>
      <c r="G4" s="3">
        <v>43276</v>
      </c>
      <c r="H4" s="3">
        <v>43373</v>
      </c>
      <c r="I4" s="3"/>
    </row>
    <row r="5" spans="1:9" x14ac:dyDescent="0.3">
      <c r="A5" t="s">
        <v>451</v>
      </c>
      <c r="B5" t="s">
        <v>451</v>
      </c>
      <c r="D5" t="s">
        <v>452</v>
      </c>
      <c r="F5" s="68" t="s">
        <v>453</v>
      </c>
      <c r="G5" s="3">
        <v>43374</v>
      </c>
      <c r="H5" s="3">
        <v>43464</v>
      </c>
      <c r="I5" s="3"/>
    </row>
    <row r="6" spans="1:9" x14ac:dyDescent="0.3">
      <c r="D6" t="s">
        <v>454</v>
      </c>
      <c r="F6" s="68">
        <v>2018</v>
      </c>
      <c r="G6" s="3">
        <v>43101</v>
      </c>
      <c r="H6" s="3">
        <v>43464</v>
      </c>
      <c r="I6" s="3"/>
    </row>
    <row r="7" spans="1:9" x14ac:dyDescent="0.3">
      <c r="D7" t="s">
        <v>455</v>
      </c>
      <c r="F7" s="68">
        <v>1819</v>
      </c>
      <c r="G7" s="68" t="s">
        <v>456</v>
      </c>
      <c r="H7" s="68" t="s">
        <v>456</v>
      </c>
      <c r="I7" s="3"/>
    </row>
    <row r="8" spans="1:9" x14ac:dyDescent="0.3">
      <c r="D8" t="s">
        <v>457</v>
      </c>
      <c r="F8" s="68" t="s">
        <v>458</v>
      </c>
      <c r="G8" s="3">
        <v>43465</v>
      </c>
      <c r="H8" s="3">
        <v>43555</v>
      </c>
      <c r="I8" s="3"/>
    </row>
    <row r="9" spans="1:9" x14ac:dyDescent="0.3">
      <c r="F9" s="68" t="s">
        <v>459</v>
      </c>
      <c r="G9" s="3">
        <v>43556</v>
      </c>
      <c r="H9" s="3">
        <v>43646</v>
      </c>
      <c r="I9" s="3"/>
    </row>
    <row r="10" spans="1:9" x14ac:dyDescent="0.3">
      <c r="F10" s="68" t="s">
        <v>460</v>
      </c>
      <c r="G10" s="3">
        <v>43647</v>
      </c>
      <c r="H10" s="3">
        <v>43737</v>
      </c>
      <c r="I10" s="3"/>
    </row>
    <row r="11" spans="1:9" x14ac:dyDescent="0.3">
      <c r="F11" s="68" t="s">
        <v>461</v>
      </c>
      <c r="G11" s="3">
        <v>43738</v>
      </c>
      <c r="H11" s="3">
        <v>43828</v>
      </c>
      <c r="I11" s="3"/>
    </row>
    <row r="12" spans="1:9" x14ac:dyDescent="0.3">
      <c r="F12" s="68">
        <v>2019</v>
      </c>
      <c r="G12" s="3">
        <v>43465</v>
      </c>
      <c r="H12" s="3">
        <v>43828</v>
      </c>
      <c r="I12" s="3"/>
    </row>
    <row r="13" spans="1:9" x14ac:dyDescent="0.3">
      <c r="F13" s="68">
        <v>1920</v>
      </c>
      <c r="G13" s="68" t="s">
        <v>456</v>
      </c>
      <c r="H13" s="68" t="s">
        <v>456</v>
      </c>
      <c r="I13" s="3"/>
    </row>
    <row r="14" spans="1:9" x14ac:dyDescent="0.3">
      <c r="F14" s="68" t="s">
        <v>462</v>
      </c>
      <c r="G14" s="3">
        <v>43829</v>
      </c>
      <c r="H14" s="3">
        <v>43919</v>
      </c>
      <c r="I14" s="3"/>
    </row>
    <row r="15" spans="1:9" x14ac:dyDescent="0.3">
      <c r="F15" s="68" t="s">
        <v>463</v>
      </c>
      <c r="G15" s="3">
        <v>43920</v>
      </c>
      <c r="H15" s="3">
        <v>44010</v>
      </c>
      <c r="I15" s="3"/>
    </row>
    <row r="16" spans="1:9" x14ac:dyDescent="0.3">
      <c r="F16" s="68" t="s">
        <v>464</v>
      </c>
      <c r="G16" s="3">
        <v>44011</v>
      </c>
      <c r="H16" s="3">
        <v>44101</v>
      </c>
      <c r="I16" s="3"/>
    </row>
    <row r="17" spans="6:8" x14ac:dyDescent="0.3">
      <c r="F17" s="77" t="s">
        <v>465</v>
      </c>
      <c r="G17" s="3">
        <v>44102</v>
      </c>
      <c r="H17" s="3">
        <v>44192</v>
      </c>
    </row>
    <row r="18" spans="6:8" x14ac:dyDescent="0.3">
      <c r="F18" s="77">
        <v>2020</v>
      </c>
      <c r="G18" s="3">
        <v>43829</v>
      </c>
      <c r="H18" s="3">
        <v>44192</v>
      </c>
    </row>
    <row r="19" spans="6:8" x14ac:dyDescent="0.3">
      <c r="F19" s="77" t="s">
        <v>610</v>
      </c>
      <c r="G19" s="3">
        <v>44193</v>
      </c>
      <c r="H19" s="3">
        <v>44283</v>
      </c>
    </row>
    <row r="20" spans="6:8" x14ac:dyDescent="0.3">
      <c r="F20" s="77" t="s">
        <v>611</v>
      </c>
      <c r="G20" s="3">
        <v>44284</v>
      </c>
      <c r="H20" s="3">
        <v>44374</v>
      </c>
    </row>
    <row r="21" spans="6:8" x14ac:dyDescent="0.3">
      <c r="F21" s="77" t="s">
        <v>612</v>
      </c>
      <c r="G21" s="3">
        <v>44375</v>
      </c>
      <c r="H21" s="3">
        <v>44465</v>
      </c>
    </row>
    <row r="22" spans="6:8" x14ac:dyDescent="0.3">
      <c r="F22" s="77" t="s">
        <v>613</v>
      </c>
      <c r="G22" s="3">
        <v>44466</v>
      </c>
      <c r="H22" s="3">
        <v>44556</v>
      </c>
    </row>
    <row r="23" spans="6:8" x14ac:dyDescent="0.3">
      <c r="F23" s="77">
        <v>2021</v>
      </c>
      <c r="G23" s="3">
        <v>44193</v>
      </c>
      <c r="H23" s="3">
        <v>44556</v>
      </c>
    </row>
  </sheetData>
  <sheetProtection algorithmName="SHA-512" hashValue="/E4w7UlOs8VBnz4AyJ+39HIV5uAt9F0JCNNI6uRfXv78SNDYJ15w7ZDbu4N8VW07ZFceQ3//wWgmDtB0Bu7ZWg==" saltValue="EQ2d7Otnt6S9ID4n3F+2ag==" spinCount="100000"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49CD3-2104-4478-A6CF-93BE1938268D}">
  <dimension ref="A1:BI149"/>
  <sheetViews>
    <sheetView topLeftCell="AT122" workbookViewId="0">
      <selection activeCell="BE50" sqref="BE50"/>
    </sheetView>
  </sheetViews>
  <sheetFormatPr defaultRowHeight="14.4" x14ac:dyDescent="0.3"/>
  <cols>
    <col min="1" max="1" width="10.6640625" bestFit="1" customWidth="1"/>
    <col min="2" max="2" width="3" customWidth="1"/>
    <col min="3" max="3" width="31.6640625" bestFit="1" customWidth="1"/>
    <col min="4" max="4" width="3" customWidth="1"/>
    <col min="5" max="5" width="28.33203125" bestFit="1" customWidth="1"/>
    <col min="6" max="6" width="3" customWidth="1"/>
    <col min="7" max="7" width="28.33203125" bestFit="1" customWidth="1"/>
    <col min="8" max="8" width="3" customWidth="1"/>
    <col min="9" max="9" width="31.109375" bestFit="1" customWidth="1"/>
    <col min="10" max="10" width="3" customWidth="1"/>
    <col min="11" max="11" width="28.5546875" customWidth="1"/>
    <col min="12" max="12" width="3" customWidth="1"/>
    <col min="13" max="13" width="24.6640625" bestFit="1" customWidth="1"/>
    <col min="14" max="14" width="3" customWidth="1"/>
    <col min="15" max="15" width="24" bestFit="1" customWidth="1"/>
    <col min="16" max="16" width="3" customWidth="1"/>
    <col min="17" max="17" width="31.109375" bestFit="1" customWidth="1"/>
    <col min="18" max="18" width="14" bestFit="1" customWidth="1"/>
    <col min="19" max="19" width="13.6640625" customWidth="1"/>
    <col min="20" max="20" width="3.109375" customWidth="1"/>
    <col min="21" max="21" width="27.6640625" bestFit="1" customWidth="1"/>
    <col min="22" max="22" width="3.6640625" customWidth="1"/>
    <col min="23" max="23" width="27.6640625" customWidth="1"/>
    <col min="24" max="24" width="4.109375" customWidth="1"/>
    <col min="25" max="25" width="37.5546875" bestFit="1" customWidth="1"/>
    <col min="26" max="26" width="4.44140625" customWidth="1"/>
    <col min="27" max="27" width="37.5546875" customWidth="1"/>
    <col min="28" max="28" width="3.88671875" customWidth="1"/>
    <col min="29" max="29" width="37.5546875" customWidth="1"/>
    <col min="30" max="30" width="3.88671875" customWidth="1"/>
    <col min="31" max="31" width="37.5546875" customWidth="1"/>
    <col min="32" max="32" width="3.88671875" customWidth="1"/>
    <col min="33" max="33" width="26.88671875" bestFit="1" customWidth="1"/>
    <col min="34" max="34" width="3.5546875" customWidth="1"/>
    <col min="35" max="35" width="13.33203125" customWidth="1"/>
    <col min="36" max="36" width="3.6640625" customWidth="1"/>
    <col min="37" max="37" width="13.33203125" customWidth="1"/>
    <col min="38" max="38" width="3.6640625" customWidth="1"/>
    <col min="39" max="39" width="16.33203125" customWidth="1"/>
    <col min="40" max="40" width="3.6640625" customWidth="1"/>
    <col min="41" max="41" width="16.6640625" bestFit="1" customWidth="1"/>
    <col min="42" max="42" width="4.109375" customWidth="1"/>
    <col min="43" max="43" width="12" bestFit="1" customWidth="1"/>
    <col min="44" max="44" width="4.109375" customWidth="1"/>
    <col min="45" max="45" width="12" bestFit="1" customWidth="1"/>
    <col min="46" max="46" width="4.109375" customWidth="1"/>
    <col min="47" max="47" width="15.77734375" bestFit="1" customWidth="1"/>
    <col min="48" max="48" width="4.109375" customWidth="1"/>
    <col min="49" max="49" width="13.6640625" bestFit="1" customWidth="1"/>
    <col min="50" max="50" width="3.109375" customWidth="1"/>
    <col min="51" max="51" width="22" bestFit="1" customWidth="1"/>
    <col min="52" max="52" width="3.109375" customWidth="1"/>
    <col min="53" max="53" width="19.6640625" bestFit="1" customWidth="1"/>
    <col min="54" max="54" width="3.109375" customWidth="1"/>
    <col min="55" max="55" width="26.5546875" bestFit="1" customWidth="1"/>
    <col min="56" max="56" width="3.33203125" customWidth="1"/>
    <col min="57" max="57" width="37.5546875" bestFit="1" customWidth="1"/>
    <col min="58" max="58" width="19" bestFit="1" customWidth="1"/>
    <col min="59" max="59" width="4.44140625" style="2" customWidth="1"/>
    <col min="60" max="60" width="11.6640625" bestFit="1" customWidth="1"/>
    <col min="61" max="61" width="13.88671875" bestFit="1" customWidth="1"/>
  </cols>
  <sheetData>
    <row r="1" spans="1:61" x14ac:dyDescent="0.3">
      <c r="A1" t="s">
        <v>50</v>
      </c>
      <c r="C1" t="s">
        <v>51</v>
      </c>
      <c r="E1" t="s">
        <v>52</v>
      </c>
      <c r="G1" t="s">
        <v>53</v>
      </c>
      <c r="I1" t="s">
        <v>54</v>
      </c>
      <c r="K1" t="s">
        <v>55</v>
      </c>
      <c r="M1" t="s">
        <v>56</v>
      </c>
      <c r="O1" t="s">
        <v>57</v>
      </c>
      <c r="Q1" s="10" t="s">
        <v>58</v>
      </c>
      <c r="R1" s="4" t="s">
        <v>59</v>
      </c>
      <c r="S1" s="13" t="s">
        <v>60</v>
      </c>
      <c r="U1" t="s">
        <v>61</v>
      </c>
      <c r="W1" s="21" t="s">
        <v>62</v>
      </c>
      <c r="X1" s="22"/>
      <c r="Y1" s="21" t="s">
        <v>63</v>
      </c>
      <c r="Z1" s="52"/>
      <c r="AA1" s="38" t="s">
        <v>64</v>
      </c>
      <c r="AB1" s="23"/>
      <c r="AC1" s="38" t="s">
        <v>65</v>
      </c>
      <c r="AD1" s="23"/>
      <c r="AE1" s="39" t="s">
        <v>66</v>
      </c>
      <c r="AF1" s="22"/>
      <c r="AG1" s="21" t="s">
        <v>67</v>
      </c>
      <c r="AH1" s="23"/>
      <c r="AI1" s="21" t="s">
        <v>68</v>
      </c>
      <c r="AJ1" s="22"/>
      <c r="AK1" s="38" t="s">
        <v>368</v>
      </c>
      <c r="AL1" s="22"/>
      <c r="AM1" s="71" t="s">
        <v>581</v>
      </c>
      <c r="AN1" s="22"/>
      <c r="AO1" s="21" t="s">
        <v>69</v>
      </c>
      <c r="AQ1" s="21" t="s">
        <v>70</v>
      </c>
      <c r="AS1" s="21" t="s">
        <v>71</v>
      </c>
      <c r="AU1" s="21" t="s">
        <v>607</v>
      </c>
      <c r="AW1" t="s">
        <v>72</v>
      </c>
      <c r="AY1" t="s">
        <v>73</v>
      </c>
      <c r="BA1" t="s">
        <v>74</v>
      </c>
      <c r="BC1" t="s">
        <v>75</v>
      </c>
      <c r="BE1" s="6" t="s">
        <v>76</v>
      </c>
      <c r="BF1" t="s">
        <v>77</v>
      </c>
      <c r="BG1" s="68"/>
      <c r="BH1" s="32" t="s">
        <v>59</v>
      </c>
      <c r="BI1" s="32" t="s">
        <v>78</v>
      </c>
    </row>
    <row r="2" spans="1:61" x14ac:dyDescent="0.3">
      <c r="A2" t="s">
        <v>52</v>
      </c>
      <c r="C2" s="47" t="s">
        <v>79</v>
      </c>
      <c r="E2" s="7" t="s">
        <v>80</v>
      </c>
      <c r="G2" s="7" t="s">
        <v>81</v>
      </c>
      <c r="I2" s="7" t="s">
        <v>82</v>
      </c>
      <c r="K2" s="7" t="s">
        <v>83</v>
      </c>
      <c r="M2" s="7" t="s">
        <v>84</v>
      </c>
      <c r="O2" s="7" t="s">
        <v>85</v>
      </c>
      <c r="Q2" s="11" t="s">
        <v>80</v>
      </c>
      <c r="R2" s="5" t="s">
        <v>86</v>
      </c>
      <c r="S2" s="14" t="s">
        <v>72</v>
      </c>
      <c r="T2" s="68"/>
      <c r="U2" s="68" t="s">
        <v>87</v>
      </c>
      <c r="V2" s="68"/>
      <c r="W2" s="68" t="s">
        <v>88</v>
      </c>
      <c r="X2" s="68"/>
      <c r="Y2" t="s">
        <v>89</v>
      </c>
      <c r="AA2" s="46" t="s">
        <v>90</v>
      </c>
      <c r="AC2" s="37" t="s">
        <v>561</v>
      </c>
      <c r="AE2" s="34" t="s">
        <v>552</v>
      </c>
      <c r="AF2" s="68"/>
      <c r="AG2" s="68" t="s">
        <v>93</v>
      </c>
      <c r="AH2" s="68"/>
      <c r="AI2" s="68" t="s">
        <v>94</v>
      </c>
      <c r="AJ2" s="68"/>
      <c r="AK2" s="35" t="s">
        <v>95</v>
      </c>
      <c r="AL2" s="68"/>
      <c r="AM2" s="70" t="s">
        <v>584</v>
      </c>
      <c r="AN2" s="70"/>
      <c r="AO2" s="68" t="s">
        <v>96</v>
      </c>
      <c r="AP2" s="68"/>
      <c r="AQ2" s="68" t="s">
        <v>97</v>
      </c>
      <c r="AR2" s="68"/>
      <c r="AS2" s="68" t="s">
        <v>97</v>
      </c>
      <c r="AT2" s="68"/>
      <c r="AU2" s="74" t="s">
        <v>97</v>
      </c>
      <c r="AV2" s="74"/>
      <c r="AW2" s="68" t="s">
        <v>98</v>
      </c>
      <c r="AX2" s="68"/>
      <c r="AY2" s="68" t="s">
        <v>99</v>
      </c>
      <c r="AZ2" s="68"/>
      <c r="BA2" s="68" t="s">
        <v>98</v>
      </c>
      <c r="BB2" s="68"/>
      <c r="BC2" s="33" t="s">
        <v>98</v>
      </c>
      <c r="BD2" s="68"/>
      <c r="BE2" s="8" t="s">
        <v>87</v>
      </c>
      <c r="BF2" s="20" t="s">
        <v>100</v>
      </c>
      <c r="BG2" s="68"/>
      <c r="BH2" s="5" t="s">
        <v>86</v>
      </c>
      <c r="BI2" s="5" t="s">
        <v>101</v>
      </c>
    </row>
    <row r="3" spans="1:61" x14ac:dyDescent="0.3">
      <c r="A3" t="s">
        <v>53</v>
      </c>
      <c r="C3" s="47" t="s">
        <v>63</v>
      </c>
      <c r="E3" s="7" t="s">
        <v>102</v>
      </c>
      <c r="G3" s="7" t="s">
        <v>103</v>
      </c>
      <c r="I3" s="7" t="s">
        <v>104</v>
      </c>
      <c r="K3" s="7" t="s">
        <v>105</v>
      </c>
      <c r="M3" s="7" t="s">
        <v>106</v>
      </c>
      <c r="O3" s="7" t="s">
        <v>107</v>
      </c>
      <c r="Q3" s="11" t="s">
        <v>102</v>
      </c>
      <c r="R3" s="5" t="s">
        <v>108</v>
      </c>
      <c r="S3" s="14" t="s">
        <v>72</v>
      </c>
      <c r="T3" s="68"/>
      <c r="U3" s="68" t="s">
        <v>109</v>
      </c>
      <c r="V3" s="20"/>
      <c r="W3" s="47" t="s">
        <v>565</v>
      </c>
      <c r="X3" s="20"/>
      <c r="Y3" t="s">
        <v>111</v>
      </c>
      <c r="AC3" s="37" t="s">
        <v>91</v>
      </c>
      <c r="AE3" s="34" t="s">
        <v>92</v>
      </c>
      <c r="AF3" s="20"/>
      <c r="AG3" s="68" t="s">
        <v>114</v>
      </c>
      <c r="AH3" s="68"/>
      <c r="AI3" s="68"/>
      <c r="AJ3" s="20"/>
      <c r="AK3" s="36" t="s">
        <v>115</v>
      </c>
      <c r="AL3" s="20"/>
      <c r="AM3" s="20" t="s">
        <v>585</v>
      </c>
      <c r="AN3" s="20"/>
      <c r="AO3" s="20"/>
      <c r="AP3" s="20"/>
      <c r="AQ3" s="57" t="s">
        <v>116</v>
      </c>
      <c r="AR3" s="20"/>
      <c r="AS3" s="57" t="s">
        <v>116</v>
      </c>
      <c r="AT3" s="20"/>
      <c r="AU3" s="57"/>
      <c r="AV3" s="20"/>
      <c r="AW3" s="68" t="s">
        <v>117</v>
      </c>
      <c r="AX3" s="68"/>
      <c r="AY3" s="68" t="s">
        <v>118</v>
      </c>
      <c r="AZ3" s="68"/>
      <c r="BA3" s="68" t="s">
        <v>119</v>
      </c>
      <c r="BB3" s="68"/>
      <c r="BC3" s="33" t="s">
        <v>117</v>
      </c>
      <c r="BD3" s="68"/>
      <c r="BE3" s="8" t="s">
        <v>99</v>
      </c>
      <c r="BF3" s="68" t="s">
        <v>120</v>
      </c>
      <c r="BG3" s="68"/>
      <c r="BH3" s="5" t="s">
        <v>108</v>
      </c>
      <c r="BI3" s="4"/>
    </row>
    <row r="4" spans="1:61" x14ac:dyDescent="0.3">
      <c r="A4" t="s">
        <v>54</v>
      </c>
      <c r="C4" s="47" t="s">
        <v>121</v>
      </c>
      <c r="E4" s="7" t="s">
        <v>122</v>
      </c>
      <c r="G4" s="7" t="s">
        <v>123</v>
      </c>
      <c r="I4" s="7" t="s">
        <v>124</v>
      </c>
      <c r="K4" s="7" t="s">
        <v>125</v>
      </c>
      <c r="M4" s="7" t="s">
        <v>126</v>
      </c>
      <c r="O4" s="7" t="s">
        <v>127</v>
      </c>
      <c r="Q4" s="11" t="s">
        <v>122</v>
      </c>
      <c r="R4" s="5" t="s">
        <v>128</v>
      </c>
      <c r="S4" s="14" t="s">
        <v>72</v>
      </c>
      <c r="T4" s="68"/>
      <c r="U4" s="47" t="s">
        <v>566</v>
      </c>
      <c r="V4" s="20"/>
      <c r="W4" s="68" t="s">
        <v>110</v>
      </c>
      <c r="X4" s="20"/>
      <c r="Y4" t="s">
        <v>131</v>
      </c>
      <c r="AB4" s="20"/>
      <c r="AC4" s="37" t="s">
        <v>112</v>
      </c>
      <c r="AD4" s="20"/>
      <c r="AE4" s="34" t="s">
        <v>551</v>
      </c>
      <c r="AF4" s="20"/>
      <c r="AG4" s="68" t="s">
        <v>133</v>
      </c>
      <c r="AH4" s="68"/>
      <c r="AI4" s="68"/>
      <c r="AJ4" s="20"/>
      <c r="AK4" s="68"/>
      <c r="AL4" s="20"/>
      <c r="AM4" s="20" t="s">
        <v>586</v>
      </c>
      <c r="AN4" s="20"/>
      <c r="AO4" s="20"/>
      <c r="AP4" s="20"/>
      <c r="AQ4" s="57" t="s">
        <v>134</v>
      </c>
      <c r="AR4" s="20"/>
      <c r="AS4" s="57" t="s">
        <v>134</v>
      </c>
      <c r="AT4" s="20"/>
      <c r="AU4" s="57"/>
      <c r="AV4" s="20"/>
      <c r="AW4" s="68" t="s">
        <v>135</v>
      </c>
      <c r="AX4" s="68"/>
      <c r="AY4" s="68" t="s">
        <v>98</v>
      </c>
      <c r="AZ4" s="68"/>
      <c r="BA4" s="68" t="s">
        <v>117</v>
      </c>
      <c r="BB4" s="68"/>
      <c r="BC4" s="33" t="s">
        <v>136</v>
      </c>
      <c r="BD4" s="68"/>
      <c r="BE4" s="8" t="s">
        <v>109</v>
      </c>
      <c r="BF4" s="68" t="s">
        <v>137</v>
      </c>
      <c r="BG4" s="68"/>
      <c r="BH4" s="5" t="s">
        <v>128</v>
      </c>
      <c r="BI4" s="5" t="s">
        <v>138</v>
      </c>
    </row>
    <row r="5" spans="1:61" x14ac:dyDescent="0.3">
      <c r="A5" t="s">
        <v>55</v>
      </c>
      <c r="C5" s="47" t="s">
        <v>139</v>
      </c>
      <c r="E5" s="7" t="s">
        <v>140</v>
      </c>
      <c r="G5" s="7" t="s">
        <v>141</v>
      </c>
      <c r="I5" s="7" t="s">
        <v>142</v>
      </c>
      <c r="K5" s="7" t="s">
        <v>143</v>
      </c>
      <c r="M5" s="7" t="s">
        <v>144</v>
      </c>
      <c r="O5" s="7" t="s">
        <v>145</v>
      </c>
      <c r="Q5" s="11" t="s">
        <v>140</v>
      </c>
      <c r="R5" s="5" t="s">
        <v>146</v>
      </c>
      <c r="S5" s="14" t="s">
        <v>72</v>
      </c>
      <c r="T5" s="68"/>
      <c r="U5" s="47" t="s">
        <v>602</v>
      </c>
      <c r="V5" s="68"/>
      <c r="W5" s="68" t="s">
        <v>130</v>
      </c>
      <c r="X5" s="68"/>
      <c r="Y5" t="s">
        <v>149</v>
      </c>
      <c r="AB5" s="68"/>
      <c r="AC5" s="36" t="s">
        <v>562</v>
      </c>
      <c r="AD5" s="68"/>
      <c r="AE5" s="34" t="s">
        <v>554</v>
      </c>
      <c r="AF5" s="68"/>
      <c r="AG5" s="68" t="s">
        <v>151</v>
      </c>
      <c r="AH5" s="68"/>
      <c r="AI5" s="68"/>
      <c r="AJ5" s="68"/>
      <c r="AK5" s="68"/>
      <c r="AL5" s="68"/>
      <c r="AM5" s="70" t="s">
        <v>587</v>
      </c>
      <c r="AN5" s="70"/>
      <c r="AO5" s="68"/>
      <c r="AP5" s="68"/>
      <c r="AQ5" s="68"/>
      <c r="AR5" s="68"/>
      <c r="AS5" s="68"/>
      <c r="AT5" s="68"/>
      <c r="AU5" s="74"/>
      <c r="AV5" s="74"/>
      <c r="AW5" s="68" t="s">
        <v>152</v>
      </c>
      <c r="AX5" s="68"/>
      <c r="AY5" s="68" t="s">
        <v>117</v>
      </c>
      <c r="AZ5" s="68"/>
      <c r="BA5" s="68" t="s">
        <v>153</v>
      </c>
      <c r="BB5" s="68"/>
      <c r="BC5" s="33" t="s">
        <v>154</v>
      </c>
      <c r="BE5" s="53" t="s">
        <v>566</v>
      </c>
      <c r="BF5" s="47" t="s">
        <v>572</v>
      </c>
      <c r="BG5" s="68"/>
      <c r="BH5" s="5" t="s">
        <v>146</v>
      </c>
      <c r="BI5" s="5" t="s">
        <v>156</v>
      </c>
    </row>
    <row r="6" spans="1:61" x14ac:dyDescent="0.3">
      <c r="A6" t="s">
        <v>56</v>
      </c>
      <c r="C6" s="47" t="s">
        <v>157</v>
      </c>
      <c r="E6" s="7" t="s">
        <v>158</v>
      </c>
      <c r="G6" s="7" t="s">
        <v>159</v>
      </c>
      <c r="I6" s="7" t="s">
        <v>160</v>
      </c>
      <c r="K6" s="7" t="s">
        <v>161</v>
      </c>
      <c r="M6" s="7" t="s">
        <v>162</v>
      </c>
      <c r="O6" s="7" t="s">
        <v>163</v>
      </c>
      <c r="Q6" s="11" t="s">
        <v>158</v>
      </c>
      <c r="R6" s="5" t="s">
        <v>164</v>
      </c>
      <c r="S6" s="14" t="s">
        <v>72</v>
      </c>
      <c r="T6" s="68"/>
      <c r="U6" s="68" t="s">
        <v>129</v>
      </c>
      <c r="V6" s="68"/>
      <c r="W6" s="68" t="s">
        <v>148</v>
      </c>
      <c r="X6" s="68"/>
      <c r="Y6" s="68" t="s">
        <v>167</v>
      </c>
      <c r="Z6" s="68"/>
      <c r="AA6" s="68"/>
      <c r="AB6" s="68"/>
      <c r="AD6" s="68"/>
      <c r="AE6" s="34" t="s">
        <v>553</v>
      </c>
      <c r="AF6" s="68"/>
      <c r="AG6" s="68"/>
      <c r="AH6" s="68"/>
      <c r="AI6" s="68"/>
      <c r="AJ6" s="68"/>
      <c r="AK6" s="68"/>
      <c r="AL6" s="68"/>
      <c r="AM6" s="70" t="s">
        <v>588</v>
      </c>
      <c r="AN6" s="70"/>
      <c r="AO6" s="68"/>
      <c r="AP6" s="68"/>
      <c r="AQ6" s="68"/>
      <c r="AR6" s="68"/>
      <c r="AS6" s="68"/>
      <c r="AT6" s="68"/>
      <c r="AU6" s="74"/>
      <c r="AV6" s="74"/>
      <c r="AW6" s="68" t="s">
        <v>169</v>
      </c>
      <c r="AX6" s="68"/>
      <c r="AY6" s="68" t="s">
        <v>170</v>
      </c>
      <c r="AZ6" s="68"/>
      <c r="BA6" s="68" t="s">
        <v>171</v>
      </c>
      <c r="BB6" s="68"/>
      <c r="BC6" s="33" t="s">
        <v>172</v>
      </c>
      <c r="BD6" s="1"/>
      <c r="BE6" s="53" t="s">
        <v>552</v>
      </c>
      <c r="BF6" s="47" t="s">
        <v>556</v>
      </c>
      <c r="BG6" s="68"/>
      <c r="BH6" s="5" t="s">
        <v>164</v>
      </c>
      <c r="BI6" s="5" t="s">
        <v>174</v>
      </c>
    </row>
    <row r="7" spans="1:61" x14ac:dyDescent="0.3">
      <c r="A7" t="s">
        <v>57</v>
      </c>
      <c r="C7" s="47" t="s">
        <v>605</v>
      </c>
      <c r="E7" s="7" t="s">
        <v>176</v>
      </c>
      <c r="G7" s="7" t="s">
        <v>177</v>
      </c>
      <c r="I7" s="7" t="s">
        <v>178</v>
      </c>
      <c r="K7" s="7" t="s">
        <v>179</v>
      </c>
      <c r="M7" s="7" t="s">
        <v>180</v>
      </c>
      <c r="O7" s="7" t="s">
        <v>181</v>
      </c>
      <c r="Q7" s="11" t="s">
        <v>176</v>
      </c>
      <c r="R7" s="5" t="s">
        <v>182</v>
      </c>
      <c r="S7" s="14" t="s">
        <v>72</v>
      </c>
      <c r="T7" s="68"/>
      <c r="U7" s="68" t="s">
        <v>147</v>
      </c>
      <c r="V7" s="68"/>
      <c r="W7" s="68" t="s">
        <v>166</v>
      </c>
      <c r="X7" s="68"/>
      <c r="Y7" s="68"/>
      <c r="Z7" s="68"/>
      <c r="AA7" s="68"/>
      <c r="AB7" s="68"/>
      <c r="AC7" s="68"/>
      <c r="AD7" s="68"/>
      <c r="AE7" s="34" t="s">
        <v>113</v>
      </c>
      <c r="AF7" s="68"/>
      <c r="AG7" s="68"/>
      <c r="AH7" s="68"/>
      <c r="AI7" s="68"/>
      <c r="AJ7" s="68"/>
      <c r="AK7" s="68"/>
      <c r="AL7" s="68"/>
      <c r="AM7" s="70" t="s">
        <v>589</v>
      </c>
      <c r="AN7" s="70"/>
      <c r="AO7" s="68"/>
      <c r="AP7" s="68"/>
      <c r="AQ7" s="68"/>
      <c r="AR7" s="68"/>
      <c r="AS7" s="68"/>
      <c r="AT7" s="68"/>
      <c r="AU7" s="74"/>
      <c r="AV7" s="74"/>
      <c r="AW7" s="68" t="s">
        <v>186</v>
      </c>
      <c r="AX7" s="68"/>
      <c r="AY7" s="68" t="s">
        <v>187</v>
      </c>
      <c r="AZ7" s="68"/>
      <c r="BA7" s="68" t="s">
        <v>154</v>
      </c>
      <c r="BB7" s="68"/>
      <c r="BC7" s="33" t="s">
        <v>188</v>
      </c>
      <c r="BD7" s="1"/>
      <c r="BE7" s="8" t="s">
        <v>92</v>
      </c>
      <c r="BF7" s="68" t="s">
        <v>155</v>
      </c>
      <c r="BG7" s="68"/>
      <c r="BH7" s="5" t="s">
        <v>182</v>
      </c>
      <c r="BI7" s="5" t="s">
        <v>190</v>
      </c>
    </row>
    <row r="8" spans="1:61" x14ac:dyDescent="0.3">
      <c r="A8" t="s">
        <v>51</v>
      </c>
      <c r="C8" s="47" t="s">
        <v>175</v>
      </c>
      <c r="E8" s="7" t="s">
        <v>192</v>
      </c>
      <c r="I8" s="7" t="s">
        <v>193</v>
      </c>
      <c r="K8" s="7" t="s">
        <v>194</v>
      </c>
      <c r="M8" s="7" t="s">
        <v>195</v>
      </c>
      <c r="Q8" s="11" t="s">
        <v>192</v>
      </c>
      <c r="R8" s="5" t="s">
        <v>196</v>
      </c>
      <c r="S8" s="14" t="s">
        <v>72</v>
      </c>
      <c r="T8" s="68"/>
      <c r="U8" s="68" t="s">
        <v>165</v>
      </c>
      <c r="V8" s="68"/>
      <c r="W8" s="68" t="s">
        <v>184</v>
      </c>
      <c r="X8" s="68"/>
      <c r="Y8" s="68"/>
      <c r="Z8" s="68"/>
      <c r="AA8" s="68"/>
      <c r="AB8" s="68"/>
      <c r="AC8" s="68"/>
      <c r="AD8" s="68"/>
      <c r="AE8" s="34" t="s">
        <v>549</v>
      </c>
      <c r="AF8" s="68"/>
      <c r="AG8" s="68"/>
      <c r="AH8" s="68"/>
      <c r="AI8" s="68"/>
      <c r="AJ8" s="68"/>
      <c r="AK8" s="68"/>
      <c r="AL8" s="68"/>
      <c r="AM8" s="70" t="s">
        <v>590</v>
      </c>
      <c r="AN8" s="70"/>
      <c r="AO8" s="68"/>
      <c r="AP8" s="68"/>
      <c r="AQ8" s="68"/>
      <c r="AR8" s="68"/>
      <c r="AS8" s="68"/>
      <c r="AT8" s="68"/>
      <c r="AU8" s="74"/>
      <c r="AV8" s="74"/>
      <c r="AW8" s="68" t="s">
        <v>200</v>
      </c>
      <c r="AX8" s="68"/>
      <c r="AY8" s="68" t="s">
        <v>154</v>
      </c>
      <c r="AZ8" s="68"/>
      <c r="BA8" s="68" t="s">
        <v>201</v>
      </c>
      <c r="BB8" s="68"/>
      <c r="BC8" s="33" t="s">
        <v>202</v>
      </c>
      <c r="BD8" s="68"/>
      <c r="BE8" s="8" t="s">
        <v>118</v>
      </c>
      <c r="BF8" s="68" t="s">
        <v>173</v>
      </c>
      <c r="BG8" s="68"/>
      <c r="BH8" s="5" t="s">
        <v>196</v>
      </c>
      <c r="BI8" s="5" t="s">
        <v>204</v>
      </c>
    </row>
    <row r="9" spans="1:61" x14ac:dyDescent="0.3">
      <c r="C9" s="47" t="s">
        <v>191</v>
      </c>
      <c r="I9" s="7" t="s">
        <v>205</v>
      </c>
      <c r="K9" s="7" t="s">
        <v>206</v>
      </c>
      <c r="Q9" s="11" t="s">
        <v>81</v>
      </c>
      <c r="R9" s="5" t="s">
        <v>207</v>
      </c>
      <c r="S9" s="14" t="s">
        <v>75</v>
      </c>
      <c r="T9" s="68"/>
      <c r="U9" s="47" t="s">
        <v>568</v>
      </c>
      <c r="V9" s="68"/>
      <c r="W9" s="68" t="s">
        <v>198</v>
      </c>
      <c r="X9" s="68"/>
      <c r="Y9" s="68"/>
      <c r="Z9" s="68"/>
      <c r="AA9" s="68"/>
      <c r="AB9" s="68"/>
      <c r="AC9" s="68"/>
      <c r="AD9" s="68"/>
      <c r="AE9" s="34" t="s">
        <v>615</v>
      </c>
      <c r="AF9" s="68"/>
      <c r="AG9" s="68"/>
      <c r="AH9" s="68"/>
      <c r="AI9" s="68"/>
      <c r="AJ9" s="68"/>
      <c r="AK9" s="68"/>
      <c r="AL9" s="68"/>
      <c r="AM9" s="70" t="s">
        <v>591</v>
      </c>
      <c r="AN9" s="70"/>
      <c r="AO9" s="68"/>
      <c r="AP9" s="68"/>
      <c r="AQ9" s="68"/>
      <c r="AR9" s="68"/>
      <c r="AS9" s="68"/>
      <c r="AT9" s="68"/>
      <c r="AU9" s="74"/>
      <c r="AV9" s="74"/>
      <c r="AW9" s="68" t="s">
        <v>154</v>
      </c>
      <c r="AX9" s="68"/>
      <c r="AY9" s="73" t="s">
        <v>172</v>
      </c>
      <c r="AZ9" s="68"/>
      <c r="BA9" s="68" t="s">
        <v>211</v>
      </c>
      <c r="BB9" s="68"/>
      <c r="BC9" s="33" t="s">
        <v>212</v>
      </c>
      <c r="BD9" s="68"/>
      <c r="BE9" s="61" t="s">
        <v>98</v>
      </c>
      <c r="BF9" s="47" t="s">
        <v>189</v>
      </c>
      <c r="BG9" s="68"/>
      <c r="BH9" s="5" t="s">
        <v>207</v>
      </c>
      <c r="BI9" s="5" t="s">
        <v>101</v>
      </c>
    </row>
    <row r="10" spans="1:61" x14ac:dyDescent="0.3">
      <c r="C10" s="47" t="s">
        <v>67</v>
      </c>
      <c r="I10" s="7" t="s">
        <v>215</v>
      </c>
      <c r="Q10" s="11" t="s">
        <v>103</v>
      </c>
      <c r="R10" s="5" t="s">
        <v>216</v>
      </c>
      <c r="S10" s="14" t="s">
        <v>75</v>
      </c>
      <c r="T10" s="68"/>
      <c r="U10" s="68" t="s">
        <v>183</v>
      </c>
      <c r="V10" s="68"/>
      <c r="W10" s="68"/>
      <c r="X10" s="68"/>
      <c r="Y10" s="68"/>
      <c r="Z10" s="68"/>
      <c r="AA10" s="68"/>
      <c r="AB10" s="68"/>
      <c r="AC10" s="68"/>
      <c r="AD10" s="68"/>
      <c r="AE10" s="34" t="s">
        <v>132</v>
      </c>
      <c r="AF10" s="68"/>
      <c r="AG10" s="68"/>
      <c r="AH10" s="68"/>
      <c r="AI10" s="68"/>
      <c r="AJ10" s="68"/>
      <c r="AK10" s="68"/>
      <c r="AL10" s="68"/>
      <c r="AM10" s="76" t="s">
        <v>592</v>
      </c>
      <c r="AN10" s="70"/>
      <c r="AO10" s="68"/>
      <c r="AP10" s="68"/>
      <c r="AQ10" s="68"/>
      <c r="AR10" s="68"/>
      <c r="AS10" s="68"/>
      <c r="AT10" s="68"/>
      <c r="AU10" s="74"/>
      <c r="AV10" s="74"/>
      <c r="AW10" s="68" t="s">
        <v>219</v>
      </c>
      <c r="AX10" s="68"/>
      <c r="AY10" s="73" t="s">
        <v>212</v>
      </c>
      <c r="AZ10" s="68"/>
      <c r="BA10" s="68" t="s">
        <v>221</v>
      </c>
      <c r="BB10" s="68"/>
      <c r="BC10" s="33" t="s">
        <v>222</v>
      </c>
      <c r="BD10" s="68"/>
      <c r="BE10" s="61" t="s">
        <v>551</v>
      </c>
      <c r="BF10" s="47" t="s">
        <v>557</v>
      </c>
      <c r="BG10" s="68"/>
      <c r="BH10" s="5" t="s">
        <v>216</v>
      </c>
      <c r="BI10" s="5" t="s">
        <v>138</v>
      </c>
    </row>
    <row r="11" spans="1:61" x14ac:dyDescent="0.3">
      <c r="C11" s="47" t="s">
        <v>214</v>
      </c>
      <c r="I11" s="7" t="s">
        <v>225</v>
      </c>
      <c r="Q11" s="11" t="s">
        <v>123</v>
      </c>
      <c r="R11" s="5" t="s">
        <v>226</v>
      </c>
      <c r="S11" s="14" t="s">
        <v>75</v>
      </c>
      <c r="T11" s="68"/>
      <c r="U11" s="47" t="s">
        <v>569</v>
      </c>
      <c r="V11" s="68"/>
      <c r="W11" s="68"/>
      <c r="X11" s="68"/>
      <c r="Y11" s="68"/>
      <c r="Z11" s="68"/>
      <c r="AA11" s="68"/>
      <c r="AB11" s="68"/>
      <c r="AC11" s="68"/>
      <c r="AD11" s="68"/>
      <c r="AE11" s="34" t="s">
        <v>150</v>
      </c>
      <c r="AF11" s="68"/>
      <c r="AG11" s="68"/>
      <c r="AH11" s="68"/>
      <c r="AI11" s="68"/>
      <c r="AJ11" s="68"/>
      <c r="AK11" s="68"/>
      <c r="AL11" s="68"/>
      <c r="AM11" s="70" t="s">
        <v>608</v>
      </c>
      <c r="AN11" s="70"/>
      <c r="AO11" s="68"/>
      <c r="AP11" s="68"/>
      <c r="AQ11" s="68"/>
      <c r="AR11" s="68"/>
      <c r="AS11" s="68"/>
      <c r="AT11" s="68"/>
      <c r="AU11" s="74"/>
      <c r="AV11" s="74"/>
      <c r="AW11" s="68"/>
      <c r="AX11" s="68"/>
      <c r="AY11" s="73" t="s">
        <v>202</v>
      </c>
      <c r="AZ11" s="68"/>
      <c r="BA11" s="68" t="s">
        <v>230</v>
      </c>
      <c r="BB11" s="68"/>
      <c r="BC11" s="33" t="s">
        <v>219</v>
      </c>
      <c r="BD11" s="68"/>
      <c r="BE11" s="53" t="s">
        <v>90</v>
      </c>
      <c r="BF11" s="47" t="s">
        <v>203</v>
      </c>
      <c r="BG11" s="68"/>
      <c r="BH11" s="5" t="s">
        <v>226</v>
      </c>
      <c r="BI11" s="5" t="s">
        <v>156</v>
      </c>
    </row>
    <row r="12" spans="1:61" x14ac:dyDescent="0.3">
      <c r="C12" s="47" t="s">
        <v>224</v>
      </c>
      <c r="I12" s="7" t="s">
        <v>232</v>
      </c>
      <c r="Q12" s="11" t="s">
        <v>141</v>
      </c>
      <c r="R12" s="5" t="s">
        <v>233</v>
      </c>
      <c r="S12" s="14" t="s">
        <v>75</v>
      </c>
      <c r="T12" s="68"/>
      <c r="U12" s="20" t="s">
        <v>197</v>
      </c>
      <c r="V12" s="68"/>
      <c r="W12" s="68"/>
      <c r="X12" s="68"/>
      <c r="Y12" s="68"/>
      <c r="Z12" s="68"/>
      <c r="AA12" s="68"/>
      <c r="AB12" s="68"/>
      <c r="AC12" s="68"/>
      <c r="AD12" s="68"/>
      <c r="AE12" s="34" t="s">
        <v>168</v>
      </c>
      <c r="AF12" s="68"/>
      <c r="AG12" s="68"/>
      <c r="AH12" s="68"/>
      <c r="AI12" s="68"/>
      <c r="AJ12" s="68"/>
      <c r="AK12" s="68"/>
      <c r="AL12" s="68"/>
      <c r="AM12" s="70"/>
      <c r="AN12" s="70"/>
      <c r="AO12" s="68"/>
      <c r="AP12" s="68"/>
      <c r="AQ12" s="68"/>
      <c r="AR12" s="68"/>
      <c r="AS12" s="68"/>
      <c r="AT12" s="68"/>
      <c r="AU12" s="74"/>
      <c r="AV12" s="74"/>
      <c r="AW12" s="68"/>
      <c r="AX12" s="68"/>
      <c r="AY12" s="68" t="s">
        <v>210</v>
      </c>
      <c r="AZ12" s="68"/>
      <c r="BA12" s="68" t="s">
        <v>237</v>
      </c>
      <c r="BB12" s="68"/>
      <c r="BD12" s="68"/>
      <c r="BE12" s="53" t="s">
        <v>602</v>
      </c>
      <c r="BF12" s="47" t="s">
        <v>603</v>
      </c>
      <c r="BG12" s="68"/>
      <c r="BH12" s="5" t="s">
        <v>233</v>
      </c>
      <c r="BI12" s="5" t="s">
        <v>174</v>
      </c>
    </row>
    <row r="13" spans="1:61" x14ac:dyDescent="0.3">
      <c r="C13" s="47" t="s">
        <v>582</v>
      </c>
      <c r="I13" s="7" t="s">
        <v>240</v>
      </c>
      <c r="Q13" s="11" t="s">
        <v>159</v>
      </c>
      <c r="R13" s="5" t="s">
        <v>241</v>
      </c>
      <c r="S13" s="14" t="s">
        <v>75</v>
      </c>
      <c r="T13" s="68"/>
      <c r="U13" s="20" t="s">
        <v>208</v>
      </c>
      <c r="V13" s="68"/>
      <c r="W13" s="68"/>
      <c r="X13" s="68"/>
      <c r="Y13" s="68"/>
      <c r="Z13" s="68"/>
      <c r="AA13" s="68"/>
      <c r="AB13" s="68"/>
      <c r="AC13" s="68"/>
      <c r="AD13" s="68"/>
      <c r="AE13" s="34" t="s">
        <v>185</v>
      </c>
      <c r="AF13" s="68"/>
      <c r="AG13" s="68"/>
      <c r="AH13" s="68"/>
      <c r="AI13" s="68"/>
      <c r="AJ13" s="68"/>
      <c r="AK13" s="68"/>
      <c r="AL13" s="68"/>
      <c r="AM13" s="70"/>
      <c r="AN13" s="70"/>
      <c r="AO13" s="68"/>
      <c r="AP13" s="68"/>
      <c r="AQ13" s="68"/>
      <c r="AR13" s="68"/>
      <c r="AS13" s="68"/>
      <c r="AT13" s="68"/>
      <c r="AU13" s="74"/>
      <c r="AV13" s="74"/>
      <c r="AW13" s="68"/>
      <c r="AX13" s="68"/>
      <c r="AY13" s="68" t="s">
        <v>220</v>
      </c>
      <c r="AZ13" s="68"/>
      <c r="BA13" s="68" t="s">
        <v>244</v>
      </c>
      <c r="BB13" s="68"/>
      <c r="BD13" s="68"/>
      <c r="BE13" s="53" t="s">
        <v>129</v>
      </c>
      <c r="BF13" s="47" t="s">
        <v>213</v>
      </c>
      <c r="BG13" s="68"/>
      <c r="BH13" s="5" t="s">
        <v>241</v>
      </c>
      <c r="BI13" s="5" t="s">
        <v>190</v>
      </c>
    </row>
    <row r="14" spans="1:61" x14ac:dyDescent="0.3">
      <c r="C14" s="74" t="s">
        <v>61</v>
      </c>
      <c r="I14" s="7" t="s">
        <v>246</v>
      </c>
      <c r="Q14" s="11" t="s">
        <v>177</v>
      </c>
      <c r="R14" s="5" t="s">
        <v>247</v>
      </c>
      <c r="S14" s="14" t="s">
        <v>75</v>
      </c>
      <c r="T14" s="68"/>
      <c r="U14" s="47" t="s">
        <v>217</v>
      </c>
      <c r="V14" s="68"/>
      <c r="W14" s="68"/>
      <c r="X14" s="68"/>
      <c r="Y14" s="68"/>
      <c r="Z14" s="68"/>
      <c r="AA14" s="68"/>
      <c r="AB14" s="68"/>
      <c r="AC14" s="68"/>
      <c r="AD14" s="68"/>
      <c r="AE14" s="34" t="s">
        <v>199</v>
      </c>
      <c r="AF14" s="68"/>
      <c r="AG14" s="68"/>
      <c r="AH14" s="68"/>
      <c r="AI14" s="68"/>
      <c r="AJ14" s="68"/>
      <c r="AK14" s="68"/>
      <c r="AL14" s="68"/>
      <c r="AM14" s="70"/>
      <c r="AN14" s="70"/>
      <c r="AO14" s="68"/>
      <c r="AP14" s="68"/>
      <c r="AQ14" s="68"/>
      <c r="AR14" s="68"/>
      <c r="AS14" s="68"/>
      <c r="AT14" s="68"/>
      <c r="AU14" s="74"/>
      <c r="AV14" s="74"/>
      <c r="AW14" s="68"/>
      <c r="AX14" s="68"/>
      <c r="AY14" s="68" t="s">
        <v>229</v>
      </c>
      <c r="AZ14" s="68"/>
      <c r="BA14" s="68" t="s">
        <v>250</v>
      </c>
      <c r="BB14" s="68"/>
      <c r="BC14" s="68"/>
      <c r="BD14" s="68"/>
      <c r="BE14" s="53" t="s">
        <v>147</v>
      </c>
      <c r="BF14" s="47" t="s">
        <v>223</v>
      </c>
      <c r="BG14" s="68"/>
      <c r="BH14" s="5" t="s">
        <v>247</v>
      </c>
      <c r="BI14" s="5" t="s">
        <v>204</v>
      </c>
    </row>
    <row r="15" spans="1:61" x14ac:dyDescent="0.3">
      <c r="C15" s="47" t="s">
        <v>239</v>
      </c>
      <c r="Q15" s="11" t="s">
        <v>82</v>
      </c>
      <c r="R15" s="5" t="s">
        <v>252</v>
      </c>
      <c r="S15" s="14" t="s">
        <v>73</v>
      </c>
      <c r="T15" s="68"/>
      <c r="U15" s="47" t="s">
        <v>567</v>
      </c>
      <c r="V15" s="68"/>
      <c r="W15" s="68"/>
      <c r="X15" s="68"/>
      <c r="Y15" s="68"/>
      <c r="Z15" s="68"/>
      <c r="AA15" s="68"/>
      <c r="AB15" s="68"/>
      <c r="AC15" s="68"/>
      <c r="AD15" s="68"/>
      <c r="AE15" s="34" t="s">
        <v>555</v>
      </c>
      <c r="AF15" s="68"/>
      <c r="AG15" s="68"/>
      <c r="AH15" s="68"/>
      <c r="AI15" s="68"/>
      <c r="AJ15" s="68"/>
      <c r="AK15" s="68"/>
      <c r="AL15" s="68"/>
      <c r="AM15" s="70"/>
      <c r="AN15" s="70"/>
      <c r="AO15" s="68"/>
      <c r="AP15" s="68"/>
      <c r="AQ15" s="68"/>
      <c r="AR15" s="68"/>
      <c r="AS15" s="68"/>
      <c r="AT15" s="68"/>
      <c r="AU15" s="74"/>
      <c r="AV15" s="74"/>
      <c r="AW15" s="68"/>
      <c r="AX15" s="68"/>
      <c r="AY15" s="68" t="s">
        <v>236</v>
      </c>
      <c r="AZ15" s="68"/>
      <c r="BA15" s="68" t="s">
        <v>255</v>
      </c>
      <c r="BB15" s="68"/>
      <c r="BC15" s="68"/>
      <c r="BD15" s="68"/>
      <c r="BE15" s="53" t="s">
        <v>165</v>
      </c>
      <c r="BF15" s="47" t="s">
        <v>231</v>
      </c>
      <c r="BG15" s="68"/>
      <c r="BH15" s="5" t="s">
        <v>252</v>
      </c>
      <c r="BI15" s="5" t="s">
        <v>101</v>
      </c>
    </row>
    <row r="16" spans="1:61" x14ac:dyDescent="0.3">
      <c r="Q16" s="11" t="s">
        <v>104</v>
      </c>
      <c r="R16" s="5" t="s">
        <v>257</v>
      </c>
      <c r="S16" s="14" t="s">
        <v>73</v>
      </c>
      <c r="T16" s="68"/>
      <c r="U16" s="20" t="s">
        <v>227</v>
      </c>
      <c r="V16" s="68"/>
      <c r="W16" s="68"/>
      <c r="X16" s="68"/>
      <c r="Y16" s="68"/>
      <c r="Z16" s="68"/>
      <c r="AA16" s="68"/>
      <c r="AB16" s="68"/>
      <c r="AC16" s="68"/>
      <c r="AD16" s="68"/>
      <c r="AE16" s="34" t="s">
        <v>209</v>
      </c>
      <c r="AF16" s="68"/>
      <c r="AG16" s="68"/>
      <c r="AH16" s="68"/>
      <c r="AI16" s="68"/>
      <c r="AJ16" s="68"/>
      <c r="AK16" s="68"/>
      <c r="AL16" s="68"/>
      <c r="AM16" s="70"/>
      <c r="AN16" s="70"/>
      <c r="AO16" s="68"/>
      <c r="AP16" s="68"/>
      <c r="AQ16" s="68"/>
      <c r="AR16" s="68"/>
      <c r="AS16" s="68"/>
      <c r="AT16" s="68"/>
      <c r="AU16" s="74"/>
      <c r="AV16" s="74"/>
      <c r="AW16" s="68"/>
      <c r="AX16" s="68"/>
      <c r="AY16" s="68" t="s">
        <v>243</v>
      </c>
      <c r="AZ16" s="68"/>
      <c r="BA16" s="68" t="s">
        <v>260</v>
      </c>
      <c r="BB16" s="68"/>
      <c r="BC16" s="68"/>
      <c r="BD16" s="68"/>
      <c r="BE16" s="53" t="s">
        <v>97</v>
      </c>
      <c r="BF16" s="47" t="s">
        <v>238</v>
      </c>
      <c r="BG16" s="68"/>
      <c r="BH16" s="5" t="s">
        <v>257</v>
      </c>
      <c r="BI16" s="5" t="s">
        <v>138</v>
      </c>
    </row>
    <row r="17" spans="17:61" x14ac:dyDescent="0.3">
      <c r="Q17" s="11" t="s">
        <v>246</v>
      </c>
      <c r="R17" s="5" t="s">
        <v>262</v>
      </c>
      <c r="S17" s="14" t="s">
        <v>73</v>
      </c>
      <c r="U17" s="68" t="s">
        <v>234</v>
      </c>
      <c r="W17" s="68"/>
      <c r="AC17" s="68"/>
      <c r="AE17" s="34" t="s">
        <v>218</v>
      </c>
      <c r="AY17" s="68" t="s">
        <v>249</v>
      </c>
      <c r="BA17" s="68" t="s">
        <v>265</v>
      </c>
      <c r="BB17" s="68"/>
      <c r="BE17" s="53" t="s">
        <v>3</v>
      </c>
      <c r="BF17" s="47" t="s">
        <v>238</v>
      </c>
      <c r="BG17" s="68"/>
      <c r="BH17" s="5" t="s">
        <v>262</v>
      </c>
      <c r="BI17" s="4" t="s">
        <v>101</v>
      </c>
    </row>
    <row r="18" spans="17:61" x14ac:dyDescent="0.3">
      <c r="Q18" s="11" t="s">
        <v>124</v>
      </c>
      <c r="R18" s="5" t="s">
        <v>267</v>
      </c>
      <c r="S18" s="14" t="s">
        <v>73</v>
      </c>
      <c r="U18" s="68" t="s">
        <v>242</v>
      </c>
      <c r="AC18" s="68"/>
      <c r="AE18" s="34" t="s">
        <v>228</v>
      </c>
      <c r="AY18" s="68" t="s">
        <v>254</v>
      </c>
      <c r="BA18" s="68" t="s">
        <v>270</v>
      </c>
      <c r="BB18" s="68"/>
      <c r="BC18" s="68"/>
      <c r="BD18" s="68"/>
      <c r="BE18" s="53" t="s">
        <v>584</v>
      </c>
      <c r="BF18" s="47" t="s">
        <v>238</v>
      </c>
      <c r="BG18" s="68"/>
      <c r="BH18" s="5" t="s">
        <v>267</v>
      </c>
      <c r="BI18" s="5" t="s">
        <v>156</v>
      </c>
    </row>
    <row r="19" spans="17:61" x14ac:dyDescent="0.3">
      <c r="Q19" s="11" t="s">
        <v>160</v>
      </c>
      <c r="R19" s="5" t="s">
        <v>272</v>
      </c>
      <c r="S19" s="14" t="s">
        <v>73</v>
      </c>
      <c r="U19" s="47" t="s">
        <v>248</v>
      </c>
      <c r="AE19" s="34" t="s">
        <v>235</v>
      </c>
      <c r="AY19" s="68" t="s">
        <v>259</v>
      </c>
      <c r="BA19" s="68" t="s">
        <v>547</v>
      </c>
      <c r="BB19" s="68"/>
      <c r="BC19" s="68"/>
      <c r="BD19" s="68"/>
      <c r="BE19" s="53" t="s">
        <v>116</v>
      </c>
      <c r="BF19" s="47" t="s">
        <v>245</v>
      </c>
      <c r="BG19" s="68"/>
      <c r="BH19" s="5" t="s">
        <v>272</v>
      </c>
      <c r="BI19" s="5" t="s">
        <v>190</v>
      </c>
    </row>
    <row r="20" spans="17:61" x14ac:dyDescent="0.3">
      <c r="Q20" s="11" t="s">
        <v>142</v>
      </c>
      <c r="R20" s="5" t="s">
        <v>277</v>
      </c>
      <c r="S20" s="14" t="s">
        <v>73</v>
      </c>
      <c r="U20" s="47" t="s">
        <v>253</v>
      </c>
      <c r="AE20" s="68"/>
      <c r="AY20" s="68" t="s">
        <v>264</v>
      </c>
      <c r="BA20" s="69" t="s">
        <v>275</v>
      </c>
      <c r="BB20" s="68"/>
      <c r="BC20" s="68"/>
      <c r="BD20" s="68"/>
      <c r="BE20" s="53" t="s">
        <v>88</v>
      </c>
      <c r="BF20" s="47" t="s">
        <v>251</v>
      </c>
      <c r="BG20" s="68"/>
      <c r="BH20" s="5" t="s">
        <v>277</v>
      </c>
      <c r="BI20" s="5" t="s">
        <v>174</v>
      </c>
    </row>
    <row r="21" spans="17:61" x14ac:dyDescent="0.3">
      <c r="Q21" s="11" t="s">
        <v>193</v>
      </c>
      <c r="R21" s="5" t="s">
        <v>282</v>
      </c>
      <c r="S21" s="14" t="s">
        <v>73</v>
      </c>
      <c r="U21" s="47" t="s">
        <v>258</v>
      </c>
      <c r="AE21" s="68"/>
      <c r="AY21" s="68" t="s">
        <v>269</v>
      </c>
      <c r="BA21" s="69" t="s">
        <v>280</v>
      </c>
      <c r="BB21" s="68"/>
      <c r="BC21" s="68"/>
      <c r="BD21" s="68"/>
      <c r="BE21" s="53" t="s">
        <v>565</v>
      </c>
      <c r="BF21" s="47" t="s">
        <v>238</v>
      </c>
      <c r="BG21" s="68"/>
      <c r="BH21" s="5" t="s">
        <v>282</v>
      </c>
      <c r="BI21" s="5" t="s">
        <v>101</v>
      </c>
    </row>
    <row r="22" spans="17:61" x14ac:dyDescent="0.3">
      <c r="Q22" s="11" t="s">
        <v>205</v>
      </c>
      <c r="R22" s="5" t="s">
        <v>287</v>
      </c>
      <c r="S22" s="14" t="s">
        <v>73</v>
      </c>
      <c r="U22" s="47" t="s">
        <v>263</v>
      </c>
      <c r="AE22" s="68"/>
      <c r="AY22" s="68" t="s">
        <v>274</v>
      </c>
      <c r="BA22" s="69" t="s">
        <v>285</v>
      </c>
      <c r="BB22" s="68"/>
      <c r="BE22" s="53" t="s">
        <v>110</v>
      </c>
      <c r="BF22" s="47" t="s">
        <v>256</v>
      </c>
      <c r="BG22" s="68"/>
      <c r="BH22" s="5" t="s">
        <v>287</v>
      </c>
      <c r="BI22" s="5" t="s">
        <v>138</v>
      </c>
    </row>
    <row r="23" spans="17:61" x14ac:dyDescent="0.3">
      <c r="Q23" s="11" t="s">
        <v>215</v>
      </c>
      <c r="R23" s="5" t="s">
        <v>291</v>
      </c>
      <c r="S23" s="14" t="s">
        <v>73</v>
      </c>
      <c r="T23" s="68"/>
      <c r="U23" s="47" t="s">
        <v>268</v>
      </c>
      <c r="V23" s="68"/>
      <c r="X23" s="68"/>
      <c r="Y23" s="68"/>
      <c r="Z23" s="68"/>
      <c r="AA23" s="68"/>
      <c r="AB23" s="68"/>
      <c r="AD23" s="68"/>
      <c r="AF23" s="68"/>
      <c r="AG23" s="68"/>
      <c r="AH23" s="68"/>
      <c r="AI23" s="68"/>
      <c r="AJ23" s="68"/>
      <c r="AK23" s="68"/>
      <c r="AL23" s="68"/>
      <c r="AM23" s="70"/>
      <c r="AN23" s="70"/>
      <c r="AO23" s="68"/>
      <c r="AP23" s="68"/>
      <c r="AQ23" s="68"/>
      <c r="AR23" s="68"/>
      <c r="AS23" s="68"/>
      <c r="AT23" s="68"/>
      <c r="AU23" s="74"/>
      <c r="AV23" s="74"/>
      <c r="AW23" s="68"/>
      <c r="AX23" s="68"/>
      <c r="AY23" s="68" t="s">
        <v>279</v>
      </c>
      <c r="AZ23" s="68"/>
      <c r="BA23" s="69" t="s">
        <v>219</v>
      </c>
      <c r="BB23" s="68"/>
      <c r="BE23" s="53" t="s">
        <v>130</v>
      </c>
      <c r="BF23" s="47" t="s">
        <v>261</v>
      </c>
      <c r="BG23" s="68"/>
      <c r="BH23" s="5" t="s">
        <v>291</v>
      </c>
      <c r="BI23" s="5" t="s">
        <v>156</v>
      </c>
    </row>
    <row r="24" spans="17:61" x14ac:dyDescent="0.3">
      <c r="Q24" s="11" t="s">
        <v>232</v>
      </c>
      <c r="R24" s="5" t="s">
        <v>295</v>
      </c>
      <c r="S24" s="14" t="s">
        <v>73</v>
      </c>
      <c r="T24" s="68"/>
      <c r="U24" s="47" t="s">
        <v>273</v>
      </c>
      <c r="V24" s="68"/>
      <c r="W24" s="68"/>
      <c r="X24" s="68"/>
      <c r="Y24" s="68"/>
      <c r="Z24" s="68"/>
      <c r="AA24" s="68"/>
      <c r="AB24" s="68"/>
      <c r="AD24" s="68"/>
      <c r="AF24" s="68"/>
      <c r="AG24" s="68"/>
      <c r="AH24" s="68"/>
      <c r="AI24" s="68"/>
      <c r="AJ24" s="68"/>
      <c r="AK24" s="68"/>
      <c r="AL24" s="68"/>
      <c r="AM24" s="70"/>
      <c r="AN24" s="70"/>
      <c r="AO24" s="68"/>
      <c r="AP24" s="68"/>
      <c r="AQ24" s="68"/>
      <c r="AR24" s="68"/>
      <c r="AS24" s="68"/>
      <c r="AT24" s="68"/>
      <c r="AU24" s="74"/>
      <c r="AV24" s="74"/>
      <c r="AW24" s="68"/>
      <c r="AX24" s="68"/>
      <c r="AY24" s="68" t="s">
        <v>284</v>
      </c>
      <c r="AZ24" s="68"/>
      <c r="BA24" s="69" t="s">
        <v>293</v>
      </c>
      <c r="BB24" s="68"/>
      <c r="BE24" s="53" t="s">
        <v>148</v>
      </c>
      <c r="BF24" s="47" t="s">
        <v>266</v>
      </c>
      <c r="BG24" s="68"/>
      <c r="BH24" s="5" t="s">
        <v>295</v>
      </c>
      <c r="BI24" s="5" t="s">
        <v>190</v>
      </c>
    </row>
    <row r="25" spans="17:61" x14ac:dyDescent="0.3">
      <c r="Q25" s="11" t="s">
        <v>225</v>
      </c>
      <c r="R25" s="5" t="s">
        <v>300</v>
      </c>
      <c r="S25" s="14" t="s">
        <v>73</v>
      </c>
      <c r="T25" s="68"/>
      <c r="U25" s="47" t="s">
        <v>278</v>
      </c>
      <c r="V25" s="68"/>
      <c r="W25" s="68"/>
      <c r="X25" s="68"/>
      <c r="Y25" s="68"/>
      <c r="Z25" s="68"/>
      <c r="AA25" s="68"/>
      <c r="AB25" s="68"/>
      <c r="AC25" s="68"/>
      <c r="AD25" s="68"/>
      <c r="AF25" s="68"/>
      <c r="AG25" s="68"/>
      <c r="AH25" s="68"/>
      <c r="AI25" s="68"/>
      <c r="AJ25" s="68"/>
      <c r="AK25" s="68"/>
      <c r="AL25" s="68"/>
      <c r="AM25" s="70"/>
      <c r="AN25" s="70"/>
      <c r="AO25" s="68"/>
      <c r="AP25" s="68"/>
      <c r="AQ25" s="68"/>
      <c r="AR25" s="68"/>
      <c r="AS25" s="68"/>
      <c r="AT25" s="68"/>
      <c r="AU25" s="74"/>
      <c r="AV25" s="74"/>
      <c r="AW25" s="68"/>
      <c r="AX25" s="68"/>
      <c r="AY25" s="68" t="s">
        <v>289</v>
      </c>
      <c r="AZ25" s="68"/>
      <c r="BA25" s="69" t="s">
        <v>298</v>
      </c>
      <c r="BB25" s="68"/>
      <c r="BE25" s="53" t="s">
        <v>184</v>
      </c>
      <c r="BF25" s="47" t="s">
        <v>271</v>
      </c>
      <c r="BG25" s="68"/>
      <c r="BH25" s="5" t="s">
        <v>300</v>
      </c>
      <c r="BI25" s="5" t="s">
        <v>174</v>
      </c>
    </row>
    <row r="26" spans="17:61" x14ac:dyDescent="0.3">
      <c r="Q26" s="11" t="s">
        <v>240</v>
      </c>
      <c r="R26" s="5" t="s">
        <v>305</v>
      </c>
      <c r="S26" s="14" t="s">
        <v>73</v>
      </c>
      <c r="T26" s="68"/>
      <c r="U26" s="47" t="s">
        <v>579</v>
      </c>
      <c r="V26" s="68"/>
      <c r="W26" s="68"/>
      <c r="X26" s="68"/>
      <c r="Y26" s="68"/>
      <c r="Z26" s="68"/>
      <c r="AA26" s="68"/>
      <c r="AB26" s="68"/>
      <c r="AC26" s="68"/>
      <c r="AD26" s="68"/>
      <c r="AF26" s="68"/>
      <c r="AG26" s="68"/>
      <c r="AH26" s="68"/>
      <c r="AI26" s="68"/>
      <c r="AJ26" s="68"/>
      <c r="AK26" s="68"/>
      <c r="AL26" s="68"/>
      <c r="AM26" s="70"/>
      <c r="AN26" s="70"/>
      <c r="AO26" s="68"/>
      <c r="AP26" s="68"/>
      <c r="AQ26" s="68"/>
      <c r="AR26" s="68"/>
      <c r="AS26" s="68"/>
      <c r="AT26" s="68"/>
      <c r="AU26" s="74"/>
      <c r="AV26" s="74"/>
      <c r="AW26" s="68"/>
      <c r="AX26" s="68"/>
      <c r="AY26" s="68" t="s">
        <v>219</v>
      </c>
      <c r="AZ26" s="68"/>
      <c r="BA26" s="69" t="s">
        <v>303</v>
      </c>
      <c r="BB26" s="68"/>
      <c r="BE26" s="53" t="s">
        <v>166</v>
      </c>
      <c r="BF26" s="47" t="s">
        <v>276</v>
      </c>
      <c r="BG26" s="68"/>
      <c r="BH26" s="5" t="s">
        <v>305</v>
      </c>
      <c r="BI26" s="5" t="s">
        <v>204</v>
      </c>
    </row>
    <row r="27" spans="17:61" x14ac:dyDescent="0.3">
      <c r="Q27" s="11" t="s">
        <v>178</v>
      </c>
      <c r="R27" s="5" t="s">
        <v>309</v>
      </c>
      <c r="S27" s="14" t="s">
        <v>73</v>
      </c>
      <c r="T27" s="68"/>
      <c r="U27" s="47" t="s">
        <v>283</v>
      </c>
      <c r="V27" s="68"/>
      <c r="W27" s="68"/>
      <c r="X27" s="68"/>
      <c r="Y27" s="68"/>
      <c r="Z27" s="68"/>
      <c r="AA27" s="68"/>
      <c r="AB27" s="68"/>
      <c r="AC27" s="68"/>
      <c r="AD27" s="68"/>
      <c r="AF27" s="68"/>
      <c r="AG27" s="68"/>
      <c r="AH27" s="68"/>
      <c r="AI27" s="68"/>
      <c r="AJ27" s="68"/>
      <c r="AK27" s="68"/>
      <c r="AL27" s="68"/>
      <c r="AM27" s="70"/>
      <c r="AN27" s="70"/>
      <c r="AO27" s="68"/>
      <c r="AP27" s="68"/>
      <c r="AQ27" s="68"/>
      <c r="AR27" s="68"/>
      <c r="AS27" s="68"/>
      <c r="AT27" s="68"/>
      <c r="AU27" s="74"/>
      <c r="AV27" s="74"/>
      <c r="AW27" s="68"/>
      <c r="AX27" s="68"/>
      <c r="AY27" s="68" t="s">
        <v>297</v>
      </c>
      <c r="AZ27" s="68"/>
      <c r="BA27" s="68"/>
      <c r="BB27" s="68"/>
      <c r="BE27" s="53" t="s">
        <v>198</v>
      </c>
      <c r="BF27" s="47" t="s">
        <v>281</v>
      </c>
      <c r="BG27" s="68"/>
      <c r="BH27" s="5" t="s">
        <v>309</v>
      </c>
      <c r="BI27" s="5" t="s">
        <v>204</v>
      </c>
    </row>
    <row r="28" spans="17:61" x14ac:dyDescent="0.3">
      <c r="Q28" s="11" t="s">
        <v>83</v>
      </c>
      <c r="R28" s="5" t="s">
        <v>311</v>
      </c>
      <c r="S28" s="14" t="s">
        <v>75</v>
      </c>
      <c r="T28" s="68"/>
      <c r="U28" s="47" t="s">
        <v>570</v>
      </c>
      <c r="V28" s="68"/>
      <c r="W28" s="68"/>
      <c r="X28" s="68"/>
      <c r="Y28" s="68"/>
      <c r="Z28" s="68"/>
      <c r="AA28" s="68"/>
      <c r="AB28" s="68"/>
      <c r="AC28" s="68"/>
      <c r="AD28" s="68"/>
      <c r="AF28" s="68"/>
      <c r="AG28" s="68"/>
      <c r="AH28" s="68"/>
      <c r="AI28" s="68"/>
      <c r="AJ28" s="68"/>
      <c r="AK28" s="68"/>
      <c r="AL28" s="68"/>
      <c r="AM28" s="70"/>
      <c r="AN28" s="70"/>
      <c r="AO28" s="68"/>
      <c r="AP28" s="68"/>
      <c r="AQ28" s="68"/>
      <c r="AR28" s="68"/>
      <c r="AS28" s="68"/>
      <c r="AT28" s="68"/>
      <c r="AU28" s="74"/>
      <c r="AV28" s="74"/>
      <c r="AW28" s="68"/>
      <c r="AX28" s="68"/>
      <c r="AY28" s="68" t="s">
        <v>302</v>
      </c>
      <c r="AZ28" s="68"/>
      <c r="BA28" s="68"/>
      <c r="BB28" s="68"/>
      <c r="BE28" s="53" t="s">
        <v>89</v>
      </c>
      <c r="BF28" s="47" t="s">
        <v>286</v>
      </c>
      <c r="BG28" s="68"/>
      <c r="BH28" s="5" t="s">
        <v>311</v>
      </c>
      <c r="BI28" s="5" t="s">
        <v>101</v>
      </c>
    </row>
    <row r="29" spans="17:61" x14ac:dyDescent="0.3">
      <c r="Q29" s="11" t="s">
        <v>105</v>
      </c>
      <c r="R29" s="5" t="s">
        <v>313</v>
      </c>
      <c r="S29" s="14" t="s">
        <v>75</v>
      </c>
      <c r="T29" s="68"/>
      <c r="U29" s="47" t="s">
        <v>288</v>
      </c>
      <c r="V29" s="68"/>
      <c r="W29" s="68"/>
      <c r="X29" s="68"/>
      <c r="Y29" s="68"/>
      <c r="Z29" s="68"/>
      <c r="AA29" s="68"/>
      <c r="AB29" s="68"/>
      <c r="AC29" s="68"/>
      <c r="AD29" s="68"/>
      <c r="AE29" s="68"/>
      <c r="AF29" s="68"/>
      <c r="AG29" s="68"/>
      <c r="AH29" s="68"/>
      <c r="AI29" s="68"/>
      <c r="AJ29" s="68"/>
      <c r="AK29" s="68"/>
      <c r="AL29" s="68"/>
      <c r="AM29" s="70"/>
      <c r="AN29" s="70"/>
      <c r="AO29" s="68"/>
      <c r="AP29" s="68"/>
      <c r="AQ29" s="68"/>
      <c r="AR29" s="68"/>
      <c r="AS29" s="68"/>
      <c r="AT29" s="68"/>
      <c r="AU29" s="74"/>
      <c r="AV29" s="74"/>
      <c r="AW29" s="68"/>
      <c r="AX29" s="68"/>
      <c r="AY29" s="68"/>
      <c r="AZ29" s="68"/>
      <c r="BA29" s="68"/>
      <c r="BB29" s="68"/>
      <c r="BE29" s="53" t="s">
        <v>111</v>
      </c>
      <c r="BF29" s="47" t="s">
        <v>290</v>
      </c>
      <c r="BG29" s="68"/>
      <c r="BH29" s="5" t="s">
        <v>313</v>
      </c>
      <c r="BI29" s="5" t="s">
        <v>138</v>
      </c>
    </row>
    <row r="30" spans="17:61" x14ac:dyDescent="0.3">
      <c r="Q30" s="11" t="s">
        <v>125</v>
      </c>
      <c r="R30" s="5" t="s">
        <v>315</v>
      </c>
      <c r="S30" s="14" t="s">
        <v>75</v>
      </c>
      <c r="T30" s="68"/>
      <c r="U30" s="47" t="s">
        <v>292</v>
      </c>
      <c r="V30" s="68"/>
      <c r="W30" s="68"/>
      <c r="X30" s="68"/>
      <c r="Y30" s="68"/>
      <c r="Z30" s="68"/>
      <c r="AA30" s="68"/>
      <c r="AB30" s="68"/>
      <c r="AC30" s="68"/>
      <c r="AD30" s="68"/>
      <c r="AE30" s="68"/>
      <c r="AF30" s="68"/>
      <c r="AG30" s="68"/>
      <c r="AH30" s="68"/>
      <c r="AI30" s="68"/>
      <c r="AJ30" s="68"/>
      <c r="AK30" s="68"/>
      <c r="AL30" s="68"/>
      <c r="AM30" s="70"/>
      <c r="AN30" s="70"/>
      <c r="AO30" s="68"/>
      <c r="AP30" s="68"/>
      <c r="AQ30" s="68"/>
      <c r="AR30" s="68"/>
      <c r="AS30" s="68"/>
      <c r="AT30" s="68"/>
      <c r="AU30" s="74"/>
      <c r="AV30" s="74"/>
      <c r="AW30" s="68"/>
      <c r="AX30" s="68"/>
      <c r="AY30" s="68"/>
      <c r="AZ30" s="68"/>
      <c r="BA30" s="68"/>
      <c r="BB30" s="68"/>
      <c r="BE30" s="53" t="s">
        <v>131</v>
      </c>
      <c r="BF30" s="47" t="s">
        <v>294</v>
      </c>
      <c r="BG30" s="68"/>
      <c r="BH30" s="5" t="s">
        <v>315</v>
      </c>
      <c r="BI30" s="5" t="s">
        <v>156</v>
      </c>
    </row>
    <row r="31" spans="17:61" x14ac:dyDescent="0.3">
      <c r="Q31" s="11" t="s">
        <v>161</v>
      </c>
      <c r="R31" s="5" t="s">
        <v>317</v>
      </c>
      <c r="S31" s="14" t="s">
        <v>75</v>
      </c>
      <c r="T31" s="68"/>
      <c r="U31" s="47" t="s">
        <v>296</v>
      </c>
      <c r="V31" s="68"/>
      <c r="W31" s="68"/>
      <c r="X31" s="68"/>
      <c r="Y31" s="68"/>
      <c r="Z31" s="68"/>
      <c r="AA31" s="68"/>
      <c r="AB31" s="68"/>
      <c r="AC31" s="68"/>
      <c r="AD31" s="68"/>
      <c r="AE31" s="68"/>
      <c r="AF31" s="68"/>
      <c r="AG31" s="68"/>
      <c r="AH31" s="68"/>
      <c r="AI31" s="68"/>
      <c r="AJ31" s="68"/>
      <c r="AK31" s="68"/>
      <c r="AL31" s="68"/>
      <c r="AM31" s="70"/>
      <c r="AN31" s="70"/>
      <c r="AO31" s="68"/>
      <c r="AP31" s="68"/>
      <c r="AQ31" s="68"/>
      <c r="AR31" s="68"/>
      <c r="AS31" s="68"/>
      <c r="AT31" s="68"/>
      <c r="AU31" s="74"/>
      <c r="AV31" s="74"/>
      <c r="AW31" s="68"/>
      <c r="AX31" s="68"/>
      <c r="AY31" s="68"/>
      <c r="AZ31" s="68"/>
      <c r="BA31" s="68"/>
      <c r="BB31" s="68"/>
      <c r="BE31" s="53" t="s">
        <v>149</v>
      </c>
      <c r="BF31" s="47" t="s">
        <v>299</v>
      </c>
      <c r="BG31" s="68"/>
      <c r="BH31" s="5" t="s">
        <v>317</v>
      </c>
      <c r="BI31" s="5" t="s">
        <v>190</v>
      </c>
    </row>
    <row r="32" spans="17:61" x14ac:dyDescent="0.3">
      <c r="Q32" s="11" t="s">
        <v>143</v>
      </c>
      <c r="R32" s="5" t="s">
        <v>319</v>
      </c>
      <c r="S32" s="14" t="s">
        <v>75</v>
      </c>
      <c r="T32" s="68"/>
      <c r="U32" s="47" t="s">
        <v>301</v>
      </c>
      <c r="V32" s="68"/>
      <c r="W32" s="68"/>
      <c r="X32" s="68"/>
      <c r="Y32" s="68"/>
      <c r="Z32" s="68"/>
      <c r="AA32" s="68"/>
      <c r="AB32" s="68"/>
      <c r="AC32" s="68"/>
      <c r="AD32" s="68"/>
      <c r="AE32" s="68"/>
      <c r="AF32" s="68"/>
      <c r="AG32" s="68"/>
      <c r="AH32" s="68"/>
      <c r="AI32" s="68"/>
      <c r="AJ32" s="68"/>
      <c r="AK32" s="68"/>
      <c r="AL32" s="68"/>
      <c r="AM32" s="70"/>
      <c r="AN32" s="70"/>
      <c r="AO32" s="68"/>
      <c r="AP32" s="68"/>
      <c r="AQ32" s="68"/>
      <c r="AR32" s="68"/>
      <c r="AS32" s="68"/>
      <c r="AT32" s="68"/>
      <c r="AU32" s="74"/>
      <c r="AV32" s="74"/>
      <c r="AW32" s="68"/>
      <c r="AX32" s="68"/>
      <c r="AY32" s="68"/>
      <c r="AZ32" s="68"/>
      <c r="BA32" s="68"/>
      <c r="BB32" s="68"/>
      <c r="BE32" s="53" t="s">
        <v>119</v>
      </c>
      <c r="BF32" s="47" t="s">
        <v>304</v>
      </c>
      <c r="BG32" s="68"/>
      <c r="BH32" s="5" t="s">
        <v>319</v>
      </c>
      <c r="BI32" s="5" t="s">
        <v>174</v>
      </c>
    </row>
    <row r="33" spans="17:61" x14ac:dyDescent="0.3">
      <c r="Q33" s="11" t="s">
        <v>179</v>
      </c>
      <c r="R33" s="5" t="s">
        <v>321</v>
      </c>
      <c r="S33" s="14" t="s">
        <v>75</v>
      </c>
      <c r="T33" s="68"/>
      <c r="U33" s="47" t="s">
        <v>571</v>
      </c>
      <c r="V33" s="68"/>
      <c r="W33" s="68"/>
      <c r="X33" s="68"/>
      <c r="Y33" s="68"/>
      <c r="Z33" s="68"/>
      <c r="AA33" s="68"/>
      <c r="AB33" s="68"/>
      <c r="AC33" s="68"/>
      <c r="AD33" s="68"/>
      <c r="AE33" s="68"/>
      <c r="AF33" s="68"/>
      <c r="AG33" s="68"/>
      <c r="AH33" s="68"/>
      <c r="AI33" s="68"/>
      <c r="AJ33" s="68"/>
      <c r="AK33" s="68"/>
      <c r="AL33" s="68"/>
      <c r="AM33" s="70"/>
      <c r="AN33" s="70"/>
      <c r="AO33" s="68"/>
      <c r="AP33" s="68"/>
      <c r="AQ33" s="68"/>
      <c r="AR33" s="68"/>
      <c r="AS33" s="68"/>
      <c r="AT33" s="68"/>
      <c r="AU33" s="74"/>
      <c r="AV33" s="74"/>
      <c r="AW33" s="68"/>
      <c r="AX33" s="68"/>
      <c r="AY33" s="68"/>
      <c r="AZ33" s="68"/>
      <c r="BA33" s="68"/>
      <c r="BB33" s="68"/>
      <c r="BE33" s="53" t="s">
        <v>554</v>
      </c>
      <c r="BF33" s="47" t="s">
        <v>559</v>
      </c>
      <c r="BG33" s="68"/>
      <c r="BH33" s="5" t="s">
        <v>321</v>
      </c>
      <c r="BI33" s="5" t="s">
        <v>204</v>
      </c>
    </row>
    <row r="34" spans="17:61" x14ac:dyDescent="0.3">
      <c r="Q34" s="41" t="s">
        <v>194</v>
      </c>
      <c r="R34" s="5" t="s">
        <v>323</v>
      </c>
      <c r="S34" s="14" t="s">
        <v>75</v>
      </c>
      <c r="U34" s="68" t="s">
        <v>306</v>
      </c>
      <c r="W34" s="68"/>
      <c r="AC34" s="68"/>
      <c r="AE34" s="68"/>
      <c r="AY34" s="68"/>
      <c r="BE34" s="53" t="s">
        <v>568</v>
      </c>
      <c r="BF34" s="47" t="s">
        <v>573</v>
      </c>
      <c r="BG34" s="68"/>
      <c r="BH34" s="5" t="s">
        <v>323</v>
      </c>
      <c r="BI34" s="5" t="s">
        <v>325</v>
      </c>
    </row>
    <row r="35" spans="17:61" x14ac:dyDescent="0.3">
      <c r="Q35" s="41" t="s">
        <v>206</v>
      </c>
      <c r="R35" s="5" t="s">
        <v>326</v>
      </c>
      <c r="S35" s="14" t="s">
        <v>75</v>
      </c>
      <c r="U35" s="68"/>
      <c r="AC35" s="68"/>
      <c r="AE35" s="68"/>
      <c r="AY35" s="68"/>
      <c r="BE35" s="53" t="s">
        <v>307</v>
      </c>
      <c r="BF35" s="47" t="s">
        <v>308</v>
      </c>
      <c r="BG35" s="68"/>
      <c r="BH35" s="5" t="s">
        <v>326</v>
      </c>
      <c r="BI35" s="5" t="s">
        <v>328</v>
      </c>
    </row>
    <row r="36" spans="17:61" x14ac:dyDescent="0.3">
      <c r="Q36" s="12" t="s">
        <v>84</v>
      </c>
      <c r="R36" s="5" t="s">
        <v>329</v>
      </c>
      <c r="S36" s="14" t="s">
        <v>74</v>
      </c>
      <c r="U36" s="68"/>
      <c r="AE36" s="68"/>
      <c r="AY36" s="68"/>
      <c r="BE36" s="53" t="s">
        <v>117</v>
      </c>
      <c r="BF36" s="47" t="s">
        <v>310</v>
      </c>
      <c r="BG36" s="68"/>
      <c r="BH36" s="5" t="s">
        <v>329</v>
      </c>
      <c r="BI36" s="5" t="s">
        <v>101</v>
      </c>
    </row>
    <row r="37" spans="17:61" x14ac:dyDescent="0.3">
      <c r="Q37" s="41" t="s">
        <v>126</v>
      </c>
      <c r="R37" s="5" t="s">
        <v>331</v>
      </c>
      <c r="S37" s="14" t="s">
        <v>74</v>
      </c>
      <c r="U37" s="68"/>
      <c r="AE37" s="68"/>
      <c r="BE37" s="53" t="s">
        <v>553</v>
      </c>
      <c r="BF37" s="47" t="s">
        <v>558</v>
      </c>
      <c r="BG37" s="68"/>
      <c r="BH37" s="5" t="s">
        <v>331</v>
      </c>
      <c r="BI37" s="5" t="s">
        <v>138</v>
      </c>
    </row>
    <row r="38" spans="17:61" x14ac:dyDescent="0.3">
      <c r="Q38" s="41" t="s">
        <v>106</v>
      </c>
      <c r="R38" s="5" t="s">
        <v>333</v>
      </c>
      <c r="S38" s="14" t="s">
        <v>74</v>
      </c>
      <c r="U38" s="68"/>
      <c r="AE38" s="68"/>
      <c r="BE38" s="53" t="s">
        <v>585</v>
      </c>
      <c r="BF38" s="47" t="s">
        <v>593</v>
      </c>
      <c r="BG38" s="68"/>
      <c r="BH38" s="5" t="s">
        <v>333</v>
      </c>
      <c r="BI38" s="4" t="s">
        <v>101</v>
      </c>
    </row>
    <row r="39" spans="17:61" x14ac:dyDescent="0.3">
      <c r="Q39" s="41" t="s">
        <v>144</v>
      </c>
      <c r="R39" s="5" t="s">
        <v>336</v>
      </c>
      <c r="S39" s="14" t="s">
        <v>74</v>
      </c>
      <c r="U39" s="68"/>
      <c r="AE39" s="68"/>
      <c r="BE39" s="53" t="s">
        <v>136</v>
      </c>
      <c r="BF39" s="47" t="s">
        <v>312</v>
      </c>
      <c r="BG39" s="68"/>
      <c r="BH39" s="5" t="s">
        <v>336</v>
      </c>
      <c r="BI39" s="5" t="s">
        <v>156</v>
      </c>
    </row>
    <row r="40" spans="17:61" x14ac:dyDescent="0.3">
      <c r="Q40" s="41" t="s">
        <v>162</v>
      </c>
      <c r="R40" s="5" t="s">
        <v>338</v>
      </c>
      <c r="S40" s="14" t="s">
        <v>74</v>
      </c>
      <c r="U40" s="68"/>
      <c r="BE40" s="53" t="s">
        <v>183</v>
      </c>
      <c r="BF40" s="57" t="s">
        <v>314</v>
      </c>
      <c r="BG40" s="68"/>
      <c r="BH40" s="5" t="s">
        <v>338</v>
      </c>
      <c r="BI40" s="5" t="s">
        <v>174</v>
      </c>
    </row>
    <row r="41" spans="17:61" x14ac:dyDescent="0.3">
      <c r="Q41" s="41" t="s">
        <v>180</v>
      </c>
      <c r="R41" s="5" t="s">
        <v>340</v>
      </c>
      <c r="S41" s="14" t="s">
        <v>74</v>
      </c>
      <c r="U41" s="68"/>
      <c r="BE41" s="53" t="s">
        <v>569</v>
      </c>
      <c r="BF41" s="57" t="s">
        <v>575</v>
      </c>
      <c r="BG41" s="68"/>
      <c r="BH41" s="5" t="s">
        <v>340</v>
      </c>
      <c r="BI41" s="5" t="s">
        <v>342</v>
      </c>
    </row>
    <row r="42" spans="17:61" x14ac:dyDescent="0.3">
      <c r="Q42" s="41" t="s">
        <v>195</v>
      </c>
      <c r="R42" s="5" t="s">
        <v>343</v>
      </c>
      <c r="S42" s="14" t="s">
        <v>74</v>
      </c>
      <c r="BE42" s="54" t="s">
        <v>197</v>
      </c>
      <c r="BF42" s="47" t="s">
        <v>316</v>
      </c>
      <c r="BG42" s="68"/>
      <c r="BH42" s="5" t="s">
        <v>343</v>
      </c>
      <c r="BI42" s="5" t="s">
        <v>204</v>
      </c>
    </row>
    <row r="43" spans="17:61" x14ac:dyDescent="0.3">
      <c r="Q43" s="41" t="s">
        <v>181</v>
      </c>
      <c r="R43" s="5" t="s">
        <v>344</v>
      </c>
      <c r="S43" s="14" t="s">
        <v>75</v>
      </c>
      <c r="BE43" s="63" t="s">
        <v>208</v>
      </c>
      <c r="BF43" s="57" t="s">
        <v>318</v>
      </c>
      <c r="BG43" s="68"/>
      <c r="BH43" s="5" t="s">
        <v>344</v>
      </c>
      <c r="BI43" s="5" t="s">
        <v>101</v>
      </c>
    </row>
    <row r="44" spans="17:61" x14ac:dyDescent="0.3">
      <c r="Q44" s="41" t="s">
        <v>85</v>
      </c>
      <c r="R44" s="5" t="s">
        <v>345</v>
      </c>
      <c r="S44" s="14" t="s">
        <v>75</v>
      </c>
      <c r="BE44" s="61" t="s">
        <v>217</v>
      </c>
      <c r="BF44" s="47" t="s">
        <v>320</v>
      </c>
      <c r="BG44" s="68"/>
      <c r="BH44" s="5" t="s">
        <v>345</v>
      </c>
      <c r="BI44" s="5" t="s">
        <v>138</v>
      </c>
    </row>
    <row r="45" spans="17:61" x14ac:dyDescent="0.3">
      <c r="Q45" s="41" t="s">
        <v>107</v>
      </c>
      <c r="R45" s="5" t="s">
        <v>347</v>
      </c>
      <c r="S45" s="14" t="s">
        <v>75</v>
      </c>
      <c r="BE45" s="61" t="s">
        <v>567</v>
      </c>
      <c r="BF45" s="47" t="s">
        <v>574</v>
      </c>
      <c r="BG45" s="68"/>
      <c r="BH45" s="5" t="s">
        <v>347</v>
      </c>
      <c r="BI45" s="5" t="s">
        <v>156</v>
      </c>
    </row>
    <row r="46" spans="17:61" x14ac:dyDescent="0.3">
      <c r="Q46" s="41" t="s">
        <v>127</v>
      </c>
      <c r="R46" s="5" t="s">
        <v>348</v>
      </c>
      <c r="S46" s="14" t="s">
        <v>75</v>
      </c>
      <c r="BE46" s="64" t="s">
        <v>227</v>
      </c>
      <c r="BF46" s="47" t="s">
        <v>322</v>
      </c>
      <c r="BG46" s="68"/>
      <c r="BH46" s="5" t="s">
        <v>348</v>
      </c>
      <c r="BI46" s="5" t="s">
        <v>174</v>
      </c>
    </row>
    <row r="47" spans="17:61" x14ac:dyDescent="0.3">
      <c r="Q47" s="41" t="s">
        <v>145</v>
      </c>
      <c r="R47" s="5" t="s">
        <v>350</v>
      </c>
      <c r="S47" s="14" t="s">
        <v>75</v>
      </c>
      <c r="BE47" s="61" t="s">
        <v>113</v>
      </c>
      <c r="BF47" s="47" t="s">
        <v>324</v>
      </c>
      <c r="BG47" s="68"/>
      <c r="BH47" s="5" t="s">
        <v>350</v>
      </c>
      <c r="BI47" s="5" t="s">
        <v>342</v>
      </c>
    </row>
    <row r="48" spans="17:61" x14ac:dyDescent="0.3">
      <c r="Q48" s="41" t="s">
        <v>163</v>
      </c>
      <c r="R48" s="5" t="s">
        <v>352</v>
      </c>
      <c r="S48" s="14" t="s">
        <v>75</v>
      </c>
      <c r="BE48" s="61" t="s">
        <v>549</v>
      </c>
      <c r="BF48" s="47" t="s">
        <v>550</v>
      </c>
      <c r="BG48" s="68"/>
      <c r="BH48" s="5" t="s">
        <v>352</v>
      </c>
      <c r="BI48" s="5" t="s">
        <v>204</v>
      </c>
    </row>
    <row r="49" spans="17:61" x14ac:dyDescent="0.3">
      <c r="Q49" s="41" t="s">
        <v>61</v>
      </c>
      <c r="R49" s="5" t="s">
        <v>354</v>
      </c>
      <c r="S49" s="14" t="s">
        <v>355</v>
      </c>
      <c r="BE49" s="61" t="s">
        <v>615</v>
      </c>
      <c r="BF49" s="47" t="s">
        <v>616</v>
      </c>
      <c r="BG49" s="68"/>
      <c r="BH49" s="5" t="s">
        <v>354</v>
      </c>
      <c r="BI49" s="5" t="s">
        <v>101</v>
      </c>
    </row>
    <row r="50" spans="17:61" x14ac:dyDescent="0.3">
      <c r="Q50" s="41" t="s">
        <v>79</v>
      </c>
      <c r="R50" s="5" t="s">
        <v>357</v>
      </c>
      <c r="S50" s="14" t="s">
        <v>62</v>
      </c>
      <c r="BE50" s="61" t="s">
        <v>132</v>
      </c>
      <c r="BF50" s="47" t="s">
        <v>327</v>
      </c>
      <c r="BG50" s="68"/>
      <c r="BH50" s="5" t="s">
        <v>357</v>
      </c>
      <c r="BI50" s="5" t="s">
        <v>101</v>
      </c>
    </row>
    <row r="51" spans="17:61" x14ac:dyDescent="0.3">
      <c r="Q51" s="11" t="s">
        <v>139</v>
      </c>
      <c r="R51" s="48" t="s">
        <v>359</v>
      </c>
      <c r="S51" s="50" t="s">
        <v>64</v>
      </c>
      <c r="BE51" s="47" t="s">
        <v>170</v>
      </c>
      <c r="BF51" s="47" t="s">
        <v>330</v>
      </c>
      <c r="BG51" s="68"/>
      <c r="BH51" s="5" t="s">
        <v>63</v>
      </c>
      <c r="BI51" s="5" t="s">
        <v>101</v>
      </c>
    </row>
    <row r="52" spans="17:61" x14ac:dyDescent="0.3">
      <c r="Q52" s="41" t="s">
        <v>63</v>
      </c>
      <c r="R52" s="48" t="s">
        <v>63</v>
      </c>
      <c r="S52" s="50" t="s">
        <v>63</v>
      </c>
      <c r="BE52" s="47" t="s">
        <v>187</v>
      </c>
      <c r="BF52" s="47" t="s">
        <v>332</v>
      </c>
      <c r="BG52" s="68"/>
      <c r="BH52" s="58" t="s">
        <v>359</v>
      </c>
    </row>
    <row r="53" spans="17:61" x14ac:dyDescent="0.3">
      <c r="Q53" s="41" t="s">
        <v>121</v>
      </c>
      <c r="R53" s="48" t="s">
        <v>65</v>
      </c>
      <c r="S53" s="50" t="s">
        <v>65</v>
      </c>
      <c r="BE53" s="47" t="s">
        <v>334</v>
      </c>
      <c r="BF53" s="47" t="s">
        <v>335</v>
      </c>
      <c r="BG53" s="68"/>
      <c r="BH53" s="40" t="s">
        <v>65</v>
      </c>
      <c r="BI53" s="4"/>
    </row>
    <row r="54" spans="17:61" x14ac:dyDescent="0.3">
      <c r="Q54" s="41" t="s">
        <v>157</v>
      </c>
      <c r="R54" s="48" t="s">
        <v>66</v>
      </c>
      <c r="S54" s="50" t="s">
        <v>66</v>
      </c>
      <c r="BE54" s="47" t="s">
        <v>234</v>
      </c>
      <c r="BF54" s="47" t="s">
        <v>337</v>
      </c>
      <c r="BG54" s="68"/>
      <c r="BH54" s="40" t="s">
        <v>66</v>
      </c>
      <c r="BI54" s="4"/>
    </row>
    <row r="55" spans="17:61" x14ac:dyDescent="0.3">
      <c r="Q55" s="41" t="s">
        <v>67</v>
      </c>
      <c r="R55" s="48" t="s">
        <v>364</v>
      </c>
      <c r="S55" s="50" t="s">
        <v>67</v>
      </c>
      <c r="BE55" s="57" t="s">
        <v>586</v>
      </c>
      <c r="BF55" s="47" t="s">
        <v>594</v>
      </c>
      <c r="BG55" s="68"/>
      <c r="BH55" s="5" t="s">
        <v>364</v>
      </c>
      <c r="BI55" s="5" t="s">
        <v>101</v>
      </c>
    </row>
    <row r="56" spans="17:61" x14ac:dyDescent="0.3">
      <c r="Q56" s="41" t="s">
        <v>214</v>
      </c>
      <c r="R56" s="48" t="s">
        <v>366</v>
      </c>
      <c r="S56" s="50" t="s">
        <v>68</v>
      </c>
      <c r="BE56" s="47" t="s">
        <v>153</v>
      </c>
      <c r="BF56" s="47" t="s">
        <v>339</v>
      </c>
      <c r="BG56" s="68"/>
      <c r="BH56" s="5" t="s">
        <v>366</v>
      </c>
      <c r="BI56" s="5" t="s">
        <v>101</v>
      </c>
    </row>
    <row r="57" spans="17:61" x14ac:dyDescent="0.3">
      <c r="Q57" s="41" t="s">
        <v>224</v>
      </c>
      <c r="R57" s="49" t="s">
        <v>368</v>
      </c>
      <c r="S57" s="51" t="s">
        <v>368</v>
      </c>
      <c r="BE57" s="47" t="s">
        <v>171</v>
      </c>
      <c r="BF57" s="47" t="s">
        <v>341</v>
      </c>
      <c r="BG57" s="68"/>
      <c r="BH57" s="40" t="s">
        <v>368</v>
      </c>
      <c r="BI57" s="4"/>
    </row>
    <row r="58" spans="17:61" x14ac:dyDescent="0.3">
      <c r="Q58" s="11" t="s">
        <v>582</v>
      </c>
      <c r="R58" s="48" t="s">
        <v>583</v>
      </c>
      <c r="S58" s="50" t="s">
        <v>581</v>
      </c>
      <c r="BE58" s="47" t="s">
        <v>135</v>
      </c>
      <c r="BF58" s="47" t="s">
        <v>135</v>
      </c>
      <c r="BG58" s="68"/>
      <c r="BH58" s="5" t="s">
        <v>583</v>
      </c>
      <c r="BI58" s="5" t="s">
        <v>101</v>
      </c>
    </row>
    <row r="59" spans="17:61" x14ac:dyDescent="0.3">
      <c r="Q59" s="1" t="s">
        <v>239</v>
      </c>
      <c r="R59" s="19" t="s">
        <v>369</v>
      </c>
      <c r="S59" s="14" t="s">
        <v>69</v>
      </c>
      <c r="BE59" s="47" t="s">
        <v>152</v>
      </c>
      <c r="BF59" s="47" t="s">
        <v>152</v>
      </c>
      <c r="BG59" s="68"/>
      <c r="BH59" s="72" t="s">
        <v>369</v>
      </c>
      <c r="BI59" s="72" t="s">
        <v>101</v>
      </c>
    </row>
    <row r="60" spans="17:61" x14ac:dyDescent="0.3">
      <c r="Q60" s="59" t="s">
        <v>175</v>
      </c>
      <c r="R60" s="48" t="s">
        <v>70</v>
      </c>
      <c r="S60" s="50" t="s">
        <v>70</v>
      </c>
      <c r="BE60" s="47" t="s">
        <v>169</v>
      </c>
      <c r="BF60" s="47" t="s">
        <v>346</v>
      </c>
      <c r="BG60" s="68"/>
      <c r="BH60" s="48" t="s">
        <v>70</v>
      </c>
      <c r="BI60" s="4"/>
    </row>
    <row r="61" spans="17:61" x14ac:dyDescent="0.3">
      <c r="Q61" s="60" t="s">
        <v>191</v>
      </c>
      <c r="R61" s="49" t="s">
        <v>71</v>
      </c>
      <c r="S61" s="51" t="s">
        <v>71</v>
      </c>
      <c r="BE61" s="47" t="s">
        <v>186</v>
      </c>
      <c r="BF61" s="47" t="s">
        <v>186</v>
      </c>
      <c r="BG61" s="68"/>
      <c r="BH61" s="72" t="s">
        <v>71</v>
      </c>
      <c r="BI61" s="4"/>
    </row>
    <row r="62" spans="17:61" x14ac:dyDescent="0.3">
      <c r="Q62" s="11" t="s">
        <v>605</v>
      </c>
      <c r="R62" s="49" t="s">
        <v>606</v>
      </c>
      <c r="S62" s="51" t="s">
        <v>607</v>
      </c>
      <c r="BE62" s="47" t="s">
        <v>200</v>
      </c>
      <c r="BF62" s="47" t="s">
        <v>349</v>
      </c>
      <c r="BG62" s="68"/>
      <c r="BH62" s="75" t="s">
        <v>606</v>
      </c>
      <c r="BI62" s="4"/>
    </row>
    <row r="63" spans="17:61" x14ac:dyDescent="0.3">
      <c r="BE63" s="47" t="s">
        <v>561</v>
      </c>
      <c r="BF63" s="47" t="s">
        <v>563</v>
      </c>
      <c r="BG63" s="68"/>
    </row>
    <row r="64" spans="17:61" x14ac:dyDescent="0.3">
      <c r="BE64" s="47" t="s">
        <v>95</v>
      </c>
      <c r="BF64" s="47" t="s">
        <v>351</v>
      </c>
      <c r="BG64" s="68"/>
    </row>
    <row r="65" spans="57:58" x14ac:dyDescent="0.3">
      <c r="BE65" s="47" t="s">
        <v>154</v>
      </c>
      <c r="BF65" s="47" t="s">
        <v>353</v>
      </c>
    </row>
    <row r="66" spans="57:58" x14ac:dyDescent="0.3">
      <c r="BE66" s="47" t="s">
        <v>168</v>
      </c>
      <c r="BF66" s="47" t="s">
        <v>356</v>
      </c>
    </row>
    <row r="67" spans="57:58" x14ac:dyDescent="0.3">
      <c r="BE67" s="47" t="s">
        <v>199</v>
      </c>
      <c r="BF67" s="47" t="s">
        <v>358</v>
      </c>
    </row>
    <row r="68" spans="57:58" x14ac:dyDescent="0.3">
      <c r="BE68" s="47" t="s">
        <v>185</v>
      </c>
      <c r="BF68" s="47" t="s">
        <v>360</v>
      </c>
    </row>
    <row r="69" spans="57:58" x14ac:dyDescent="0.3">
      <c r="BE69" s="47" t="s">
        <v>172</v>
      </c>
      <c r="BF69" s="47" t="s">
        <v>361</v>
      </c>
    </row>
    <row r="70" spans="57:58" x14ac:dyDescent="0.3">
      <c r="BE70" s="47" t="s">
        <v>212</v>
      </c>
      <c r="BF70" s="47" t="s">
        <v>362</v>
      </c>
    </row>
    <row r="71" spans="57:58" x14ac:dyDescent="0.3">
      <c r="BE71" s="47" t="s">
        <v>188</v>
      </c>
      <c r="BF71" s="47" t="s">
        <v>363</v>
      </c>
    </row>
    <row r="72" spans="57:58" x14ac:dyDescent="0.3">
      <c r="BE72" s="47" t="s">
        <v>202</v>
      </c>
      <c r="BF72" s="47" t="s">
        <v>365</v>
      </c>
    </row>
    <row r="73" spans="57:58" x14ac:dyDescent="0.3">
      <c r="BE73" s="47" t="s">
        <v>210</v>
      </c>
      <c r="BF73" s="47" t="s">
        <v>367</v>
      </c>
    </row>
    <row r="74" spans="57:58" x14ac:dyDescent="0.3">
      <c r="BE74" s="47" t="s">
        <v>242</v>
      </c>
      <c r="BF74" s="57" t="s">
        <v>286</v>
      </c>
    </row>
    <row r="75" spans="57:58" x14ac:dyDescent="0.3">
      <c r="BE75" s="47" t="s">
        <v>91</v>
      </c>
      <c r="BF75" s="47" t="s">
        <v>370</v>
      </c>
    </row>
    <row r="76" spans="57:58" x14ac:dyDescent="0.3">
      <c r="BE76" s="47" t="s">
        <v>587</v>
      </c>
      <c r="BF76" s="47" t="s">
        <v>595</v>
      </c>
    </row>
    <row r="77" spans="57:58" x14ac:dyDescent="0.3">
      <c r="BE77" s="47" t="s">
        <v>588</v>
      </c>
      <c r="BF77" s="47" t="s">
        <v>596</v>
      </c>
    </row>
    <row r="78" spans="57:58" x14ac:dyDescent="0.3">
      <c r="BE78" s="47" t="s">
        <v>220</v>
      </c>
      <c r="BF78" s="47" t="s">
        <v>371</v>
      </c>
    </row>
    <row r="79" spans="57:58" x14ac:dyDescent="0.3">
      <c r="BE79" s="47" t="s">
        <v>229</v>
      </c>
      <c r="BF79" s="47" t="s">
        <v>372</v>
      </c>
    </row>
    <row r="80" spans="57:58" x14ac:dyDescent="0.3">
      <c r="BE80" s="47" t="s">
        <v>236</v>
      </c>
      <c r="BF80" s="47" t="s">
        <v>373</v>
      </c>
    </row>
    <row r="81" spans="57:58" x14ac:dyDescent="0.3">
      <c r="BE81" s="47" t="s">
        <v>201</v>
      </c>
      <c r="BF81" s="47" t="s">
        <v>374</v>
      </c>
    </row>
    <row r="82" spans="57:58" x14ac:dyDescent="0.3">
      <c r="BE82" s="47" t="s">
        <v>211</v>
      </c>
      <c r="BF82" s="47" t="s">
        <v>375</v>
      </c>
    </row>
    <row r="83" spans="57:58" x14ac:dyDescent="0.3">
      <c r="BE83" s="47" t="s">
        <v>243</v>
      </c>
      <c r="BF83" s="47" t="s">
        <v>376</v>
      </c>
    </row>
    <row r="84" spans="57:58" x14ac:dyDescent="0.3">
      <c r="BE84" s="47" t="s">
        <v>221</v>
      </c>
      <c r="BF84" s="47" t="s">
        <v>377</v>
      </c>
    </row>
    <row r="85" spans="57:58" x14ac:dyDescent="0.3">
      <c r="BE85" s="47" t="s">
        <v>590</v>
      </c>
      <c r="BF85" s="47" t="s">
        <v>598</v>
      </c>
    </row>
    <row r="86" spans="57:58" x14ac:dyDescent="0.3">
      <c r="BE86" s="47" t="s">
        <v>589</v>
      </c>
      <c r="BF86" s="47" t="s">
        <v>597</v>
      </c>
    </row>
    <row r="87" spans="57:58" x14ac:dyDescent="0.3">
      <c r="BE87" s="47" t="s">
        <v>248</v>
      </c>
      <c r="BF87" s="47" t="s">
        <v>378</v>
      </c>
    </row>
    <row r="88" spans="57:58" x14ac:dyDescent="0.3">
      <c r="BE88" s="47" t="s">
        <v>555</v>
      </c>
      <c r="BF88" s="47" t="s">
        <v>560</v>
      </c>
    </row>
    <row r="89" spans="57:58" x14ac:dyDescent="0.3">
      <c r="BE89" s="47" t="s">
        <v>253</v>
      </c>
      <c r="BF89" s="47" t="s">
        <v>379</v>
      </c>
    </row>
    <row r="90" spans="57:58" x14ac:dyDescent="0.3">
      <c r="BE90" s="47" t="s">
        <v>222</v>
      </c>
      <c r="BF90" s="47" t="s">
        <v>380</v>
      </c>
    </row>
    <row r="91" spans="57:58" x14ac:dyDescent="0.3">
      <c r="BE91" s="47" t="s">
        <v>258</v>
      </c>
      <c r="BF91" s="47" t="s">
        <v>381</v>
      </c>
    </row>
    <row r="92" spans="57:58" x14ac:dyDescent="0.3">
      <c r="BE92" s="47" t="s">
        <v>263</v>
      </c>
      <c r="BF92" s="47" t="s">
        <v>382</v>
      </c>
    </row>
    <row r="93" spans="57:58" x14ac:dyDescent="0.3">
      <c r="BE93" s="47" t="s">
        <v>249</v>
      </c>
      <c r="BF93" s="47" t="s">
        <v>383</v>
      </c>
    </row>
    <row r="94" spans="57:58" x14ac:dyDescent="0.3">
      <c r="BE94" s="47" t="s">
        <v>112</v>
      </c>
      <c r="BF94" s="47" t="s">
        <v>384</v>
      </c>
    </row>
    <row r="95" spans="57:58" x14ac:dyDescent="0.3">
      <c r="BE95" s="47" t="s">
        <v>230</v>
      </c>
      <c r="BF95" s="47" t="s">
        <v>385</v>
      </c>
    </row>
    <row r="96" spans="57:58" x14ac:dyDescent="0.3">
      <c r="BE96" s="47" t="s">
        <v>93</v>
      </c>
      <c r="BF96" s="47" t="s">
        <v>308</v>
      </c>
    </row>
    <row r="97" spans="57:58" x14ac:dyDescent="0.3">
      <c r="BE97" s="47" t="s">
        <v>114</v>
      </c>
      <c r="BF97" s="47" t="s">
        <v>386</v>
      </c>
    </row>
    <row r="98" spans="57:58" x14ac:dyDescent="0.3">
      <c r="BE98" s="47" t="s">
        <v>151</v>
      </c>
      <c r="BF98" s="47" t="s">
        <v>387</v>
      </c>
    </row>
    <row r="99" spans="57:58" x14ac:dyDescent="0.3">
      <c r="BE99" s="47" t="s">
        <v>133</v>
      </c>
      <c r="BF99" s="47" t="s">
        <v>388</v>
      </c>
    </row>
    <row r="100" spans="57:58" x14ac:dyDescent="0.3">
      <c r="BE100" s="47" t="s">
        <v>268</v>
      </c>
      <c r="BF100" s="47" t="s">
        <v>389</v>
      </c>
    </row>
    <row r="101" spans="57:58" x14ac:dyDescent="0.3">
      <c r="BE101" s="47" t="s">
        <v>237</v>
      </c>
      <c r="BF101" s="47" t="s">
        <v>390</v>
      </c>
    </row>
    <row r="102" spans="57:58" x14ac:dyDescent="0.3">
      <c r="BE102" s="47" t="s">
        <v>244</v>
      </c>
      <c r="BF102" s="47" t="s">
        <v>391</v>
      </c>
    </row>
    <row r="103" spans="57:58" x14ac:dyDescent="0.3">
      <c r="BE103" s="47" t="s">
        <v>250</v>
      </c>
      <c r="BF103" s="47" t="s">
        <v>392</v>
      </c>
    </row>
    <row r="104" spans="57:58" x14ac:dyDescent="0.3">
      <c r="BE104" s="47" t="s">
        <v>393</v>
      </c>
      <c r="BF104" s="47" t="s">
        <v>349</v>
      </c>
    </row>
    <row r="105" spans="57:58" x14ac:dyDescent="0.3">
      <c r="BE105" s="47" t="s">
        <v>115</v>
      </c>
      <c r="BF105" s="47" t="s">
        <v>394</v>
      </c>
    </row>
    <row r="106" spans="57:58" x14ac:dyDescent="0.3">
      <c r="BE106" s="47" t="s">
        <v>273</v>
      </c>
      <c r="BF106" s="47" t="s">
        <v>395</v>
      </c>
    </row>
    <row r="107" spans="57:58" x14ac:dyDescent="0.3">
      <c r="BE107" s="47" t="s">
        <v>396</v>
      </c>
      <c r="BF107" s="47" t="s">
        <v>397</v>
      </c>
    </row>
    <row r="108" spans="57:58" x14ac:dyDescent="0.3">
      <c r="BE108" s="47" t="s">
        <v>209</v>
      </c>
      <c r="BF108" s="47" t="s">
        <v>398</v>
      </c>
    </row>
    <row r="109" spans="57:58" x14ac:dyDescent="0.3">
      <c r="BE109" s="47" t="s">
        <v>278</v>
      </c>
      <c r="BF109" s="47" t="s">
        <v>399</v>
      </c>
    </row>
    <row r="110" spans="57:58" x14ac:dyDescent="0.3">
      <c r="BE110" s="47" t="s">
        <v>134</v>
      </c>
      <c r="BF110" s="47" t="s">
        <v>400</v>
      </c>
    </row>
    <row r="111" spans="57:58" x14ac:dyDescent="0.3">
      <c r="BE111" s="47" t="s">
        <v>591</v>
      </c>
      <c r="BF111" s="47" t="s">
        <v>599</v>
      </c>
    </row>
    <row r="112" spans="57:58" x14ac:dyDescent="0.3">
      <c r="BE112" s="47" t="s">
        <v>255</v>
      </c>
      <c r="BF112" s="47" t="s">
        <v>401</v>
      </c>
    </row>
    <row r="113" spans="57:58" x14ac:dyDescent="0.3">
      <c r="BE113" s="47" t="s">
        <v>260</v>
      </c>
      <c r="BF113" s="47" t="s">
        <v>402</v>
      </c>
    </row>
    <row r="114" spans="57:58" x14ac:dyDescent="0.3">
      <c r="BE114" s="47" t="s">
        <v>254</v>
      </c>
      <c r="BF114" s="47" t="s">
        <v>403</v>
      </c>
    </row>
    <row r="115" spans="57:58" x14ac:dyDescent="0.3">
      <c r="BE115" s="47" t="s">
        <v>265</v>
      </c>
      <c r="BF115" s="47" t="s">
        <v>404</v>
      </c>
    </row>
    <row r="116" spans="57:58" x14ac:dyDescent="0.3">
      <c r="BE116" s="47" t="s">
        <v>579</v>
      </c>
      <c r="BF116" s="47" t="s">
        <v>580</v>
      </c>
    </row>
    <row r="117" spans="57:58" x14ac:dyDescent="0.3">
      <c r="BE117" s="47" t="s">
        <v>259</v>
      </c>
      <c r="BF117" s="47" t="s">
        <v>405</v>
      </c>
    </row>
    <row r="118" spans="57:58" x14ac:dyDescent="0.3">
      <c r="BE118" s="47" t="s">
        <v>264</v>
      </c>
      <c r="BF118" s="47" t="s">
        <v>406</v>
      </c>
    </row>
    <row r="119" spans="57:58" x14ac:dyDescent="0.3">
      <c r="BE119" s="47" t="s">
        <v>269</v>
      </c>
      <c r="BF119" s="47" t="s">
        <v>407</v>
      </c>
    </row>
    <row r="120" spans="57:58" x14ac:dyDescent="0.3">
      <c r="BE120" s="47" t="s">
        <v>270</v>
      </c>
      <c r="BF120" s="47" t="s">
        <v>408</v>
      </c>
    </row>
    <row r="121" spans="57:58" x14ac:dyDescent="0.3">
      <c r="BE121" s="55" t="s">
        <v>547</v>
      </c>
      <c r="BF121" s="47" t="s">
        <v>548</v>
      </c>
    </row>
    <row r="122" spans="57:58" x14ac:dyDescent="0.3">
      <c r="BE122" s="55" t="s">
        <v>274</v>
      </c>
      <c r="BF122" s="47" t="s">
        <v>409</v>
      </c>
    </row>
    <row r="123" spans="57:58" x14ac:dyDescent="0.3">
      <c r="BE123" s="55" t="s">
        <v>279</v>
      </c>
      <c r="BF123" s="47" t="s">
        <v>410</v>
      </c>
    </row>
    <row r="124" spans="57:58" x14ac:dyDescent="0.3">
      <c r="BE124" s="56" t="s">
        <v>284</v>
      </c>
      <c r="BF124" s="47" t="s">
        <v>411</v>
      </c>
    </row>
    <row r="125" spans="57:58" x14ac:dyDescent="0.3">
      <c r="BE125" s="56" t="s">
        <v>275</v>
      </c>
      <c r="BF125" s="47" t="s">
        <v>412</v>
      </c>
    </row>
    <row r="126" spans="57:58" x14ac:dyDescent="0.3">
      <c r="BE126" s="56" t="s">
        <v>283</v>
      </c>
      <c r="BF126" s="57" t="s">
        <v>413</v>
      </c>
    </row>
    <row r="127" spans="57:58" x14ac:dyDescent="0.3">
      <c r="BE127" s="56" t="s">
        <v>280</v>
      </c>
      <c r="BF127" s="47" t="s">
        <v>414</v>
      </c>
    </row>
    <row r="128" spans="57:58" x14ac:dyDescent="0.3">
      <c r="BE128" s="56" t="s">
        <v>285</v>
      </c>
      <c r="BF128" s="47" t="s">
        <v>415</v>
      </c>
    </row>
    <row r="129" spans="57:58" x14ac:dyDescent="0.3">
      <c r="BE129" s="56" t="s">
        <v>289</v>
      </c>
      <c r="BF129" s="47" t="s">
        <v>404</v>
      </c>
    </row>
    <row r="130" spans="57:58" x14ac:dyDescent="0.3">
      <c r="BE130" s="55" t="s">
        <v>219</v>
      </c>
      <c r="BF130" s="47" t="s">
        <v>416</v>
      </c>
    </row>
    <row r="131" spans="57:58" x14ac:dyDescent="0.3">
      <c r="BE131" s="56" t="s">
        <v>293</v>
      </c>
      <c r="BF131" s="47" t="s">
        <v>417</v>
      </c>
    </row>
    <row r="132" spans="57:58" x14ac:dyDescent="0.3">
      <c r="BE132" s="56" t="s">
        <v>298</v>
      </c>
      <c r="BF132" s="47" t="s">
        <v>418</v>
      </c>
    </row>
    <row r="133" spans="57:58" x14ac:dyDescent="0.3">
      <c r="BE133" s="56" t="s">
        <v>218</v>
      </c>
      <c r="BF133" s="47" t="s">
        <v>419</v>
      </c>
    </row>
    <row r="134" spans="57:58" x14ac:dyDescent="0.3">
      <c r="BE134" s="61" t="s">
        <v>228</v>
      </c>
      <c r="BF134" s="47" t="s">
        <v>420</v>
      </c>
    </row>
    <row r="135" spans="57:58" x14ac:dyDescent="0.3">
      <c r="BE135" s="61" t="s">
        <v>235</v>
      </c>
      <c r="BF135" s="47" t="s">
        <v>421</v>
      </c>
    </row>
    <row r="136" spans="57:58" x14ac:dyDescent="0.3">
      <c r="BE136" s="61" t="s">
        <v>303</v>
      </c>
      <c r="BF136" s="57" t="s">
        <v>422</v>
      </c>
    </row>
    <row r="137" spans="57:58" x14ac:dyDescent="0.3">
      <c r="BE137" s="47" t="s">
        <v>592</v>
      </c>
      <c r="BF137" s="47" t="s">
        <v>600</v>
      </c>
    </row>
    <row r="138" spans="57:58" x14ac:dyDescent="0.3">
      <c r="BE138" s="61" t="s">
        <v>288</v>
      </c>
      <c r="BF138" s="57" t="s">
        <v>423</v>
      </c>
    </row>
    <row r="139" spans="57:58" x14ac:dyDescent="0.3">
      <c r="BE139" s="61" t="s">
        <v>292</v>
      </c>
      <c r="BF139" s="57" t="s">
        <v>424</v>
      </c>
    </row>
    <row r="140" spans="57:58" x14ac:dyDescent="0.3">
      <c r="BE140" s="61" t="s">
        <v>576</v>
      </c>
      <c r="BF140" s="57" t="s">
        <v>577</v>
      </c>
    </row>
    <row r="141" spans="57:58" x14ac:dyDescent="0.3">
      <c r="BE141" s="61" t="s">
        <v>297</v>
      </c>
      <c r="BF141" s="47" t="s">
        <v>425</v>
      </c>
    </row>
    <row r="142" spans="57:58" x14ac:dyDescent="0.3">
      <c r="BE142" s="61" t="s">
        <v>571</v>
      </c>
      <c r="BF142" s="47" t="s">
        <v>578</v>
      </c>
    </row>
    <row r="143" spans="57:58" x14ac:dyDescent="0.3">
      <c r="BE143" s="61" t="s">
        <v>296</v>
      </c>
      <c r="BF143" s="47" t="s">
        <v>426</v>
      </c>
    </row>
    <row r="144" spans="57:58" x14ac:dyDescent="0.3">
      <c r="BE144" s="61" t="s">
        <v>608</v>
      </c>
      <c r="BF144" s="47" t="s">
        <v>609</v>
      </c>
    </row>
    <row r="145" spans="57:58" x14ac:dyDescent="0.3">
      <c r="BE145" s="61" t="s">
        <v>302</v>
      </c>
      <c r="BF145" s="47" t="s">
        <v>427</v>
      </c>
    </row>
    <row r="146" spans="57:58" x14ac:dyDescent="0.3">
      <c r="BE146" s="61" t="s">
        <v>301</v>
      </c>
      <c r="BF146" s="57" t="s">
        <v>428</v>
      </c>
    </row>
    <row r="147" spans="57:58" x14ac:dyDescent="0.3">
      <c r="BE147" s="61" t="s">
        <v>96</v>
      </c>
      <c r="BF147" s="47" t="s">
        <v>308</v>
      </c>
    </row>
    <row r="148" spans="57:58" x14ac:dyDescent="0.3">
      <c r="BE148" s="62" t="s">
        <v>306</v>
      </c>
      <c r="BF148" s="74" t="s">
        <v>429</v>
      </c>
    </row>
    <row r="149" spans="57:58" x14ac:dyDescent="0.3">
      <c r="BE149" s="61" t="s">
        <v>562</v>
      </c>
      <c r="BF149" s="57" t="s">
        <v>564</v>
      </c>
    </row>
  </sheetData>
  <sheetProtection algorithmName="SHA-512" hashValue="1cfZNhweWqTe8S1gMnUbehTlMfPlI+CghOPeCHgoQnJfTAbKbssgeszRHDeQvUDRcX0RDU4uaNAUjMIPD2K6XQ==" saltValue="E+TZBtKnfnTqdvRTDlqGHw==" spinCount="100000" sheet="1" objects="1" scenarios="1"/>
  <autoFilter ref="AK1:AK3" xr:uid="{833EDE13-81BE-4299-9E6F-0B5530D8F198}"/>
  <pageMargins left="0.7" right="0.7" top="0.75" bottom="0.75" header="0.3" footer="0.3"/>
  <pageSetup orientation="portrait" r:id="rId1"/>
  <tableParts count="2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Q G Q U U T x H / / i n A A A A + A A A A B I A H A B D b 2 5 m a W c v U G F j a 2 F n Z S 5 4 b W w g o h g A K K A U A A A A A A A A A A A A A A A A A A A A A A A A A A A A h Y + 9 D o I w G E V f h X S n L f U H J B 9 l c J X E h G h c S a 3 Q C M X Q Y n k 3 B x / J V 5 B E U T f H e 3 K G c x + 3 O 6 R D U 3 t X 2 R n V 6 g Q F m C J P a t E e l S 4 T 1 N u T H 6 G U w 7 Y Q 5 6 K U 3 i h r E w / m m K D K 2 k t M i H M O u x l u u 5 I w S g N y y D a 5 q G R T o I + s / s u + 0 s Y W W k j E Y f + K 4 Q y H K 7 w I l x F m 8 w D I h C F T + q u w s R h T I D 8 Q 1 n 1 t + 0 5 y q f 1 d D m S a Q N 4 v + B N Q S w M E F A A C A A g A Q G Q U 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B k F F E o i k e 4 D g A A A B E A A A A T A B w A R m 9 y b X V s Y X M v U 2 V j d G l v b j E u b S C i G A A o o B Q A A A A A A A A A A A A A A A A A A A A A A A A A A A A r T k 0 u y c z P U w i G 0 I b W A F B L A Q I t A B Q A A g A I A E B k F F E 8 R / / 4 p w A A A P g A A A A S A A A A A A A A A A A A A A A A A A A A A A B D b 2 5 m a W c v U G F j a 2 F n Z S 5 4 b W x Q S w E C L Q A U A A I A C A B A Z B R R D 8 r p q 6 Q A A A D p A A A A E w A A A A A A A A A A A A A A A A D z A A A A W 0 N v b n R l b n R f V H l w Z X N d L n h t b F B L A Q I t A B Q A A g A I A E B k F F 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b a D H k F Q j Q R b a s a 1 K h + c S Q A A A A A A I A A A A A A A N m A A D A A A A A E A A A A E y o s p K U Y Q m K y x H o A U k a t d c A A A A A B I A A A K A A A A A Q A A A A C q 3 5 5 G C q r S 9 v 1 S s b F 2 c v O F A A A A D c o H s / G r M x K Y b K 2 B M h 2 r l 4 O e 6 q D 1 I G 8 Z 2 7 p D E t N j I 7 F L r D q 6 5 P / w k A 6 D U F 8 i G n a 1 y t e T U M z k x W V F v / O B h T L Z D 3 e / x R V N o w + y V y U Q W j 9 i A 3 O x Q A A A C a m j n 2 B x m h 6 j j v V n X F O N K T J H i M A w = = < / 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06a26243-515a-46ef-a7fc-acd3f7638d6c">
      <UserInfo>
        <DisplayName>.EVERYONE</DisplayName>
        <AccountId>49</AccountId>
        <AccountType/>
      </UserInfo>
      <UserInfo>
        <DisplayName>Bill Koenigsberg (Canvas)</DisplayName>
        <AccountId>27</AccountId>
        <AccountType/>
      </UserInfo>
      <UserInfo>
        <DisplayName>Michael Maze</DisplayName>
        <AccountId>53</AccountId>
        <AccountType/>
      </UserInfo>
      <UserInfo>
        <DisplayName>Stephanie Joannidis</DisplayName>
        <AccountId>54</AccountId>
        <AccountType/>
      </UserInfo>
      <UserInfo>
        <DisplayName>Aaron Chrenen</DisplayName>
        <AccountId>55</AccountId>
        <AccountType/>
      </UserInfo>
      <UserInfo>
        <DisplayName>Adam Luna</DisplayName>
        <AccountId>56</AccountId>
        <AccountType/>
      </UserInfo>
      <UserInfo>
        <DisplayName>Alex Ornstein</DisplayName>
        <AccountId>57</AccountId>
        <AccountType/>
      </UserInfo>
      <UserInfo>
        <DisplayName>Jack Embree</DisplayName>
        <AccountId>184</AccountId>
        <AccountType/>
      </UserInfo>
      <UserInfo>
        <DisplayName>Angela Mailloux</DisplayName>
        <AccountId>1047</AccountId>
        <AccountType/>
      </UserInfo>
    </SharedWithUsers>
    <Audit xmlns="270751e2-6173-4768-be7f-d88532f5d65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5517519ED95B647A8BB24E86501B1E8" ma:contentTypeVersion="13" ma:contentTypeDescription="Create a new document." ma:contentTypeScope="" ma:versionID="b76513ec245ed227ed2fe42e9b49380c">
  <xsd:schema xmlns:xsd="http://www.w3.org/2001/XMLSchema" xmlns:xs="http://www.w3.org/2001/XMLSchema" xmlns:p="http://schemas.microsoft.com/office/2006/metadata/properties" xmlns:ns2="270751e2-6173-4768-be7f-d88532f5d659" xmlns:ns3="06a26243-515a-46ef-a7fc-acd3f7638d6c" targetNamespace="http://schemas.microsoft.com/office/2006/metadata/properties" ma:root="true" ma:fieldsID="8f58e3874f14b8f4b16712628f897eda" ns2:_="" ns3:_="">
    <xsd:import namespace="270751e2-6173-4768-be7f-d88532f5d659"/>
    <xsd:import namespace="06a26243-515a-46ef-a7fc-acd3f7638d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ServiceDateTaken" minOccurs="0"/>
                <xsd:element ref="ns2:MediaServiceLocation" minOccurs="0"/>
                <xsd:element ref="ns2:Aud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0751e2-6173-4768-be7f-d88532f5d65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Audit" ma:index="20" nillable="true" ma:displayName="Audit" ma:description="Amy &amp; Mike determine whether we need to keep each file." ma:format="Dropdown" ma:internalName="Audit">
      <xsd:simpleType>
        <xsd:restriction base="dms:Choice">
          <xsd:enumeration value="Archive"/>
          <xsd:enumeration value="Keep"/>
          <xsd:enumeration value="Delete"/>
        </xsd:restriction>
      </xsd:simpleType>
    </xsd:element>
  </xsd:schema>
  <xsd:schema xmlns:xsd="http://www.w3.org/2001/XMLSchema" xmlns:xs="http://www.w3.org/2001/XMLSchema" xmlns:dms="http://schemas.microsoft.com/office/2006/documentManagement/types" xmlns:pc="http://schemas.microsoft.com/office/infopath/2007/PartnerControls" targetNamespace="06a26243-515a-46ef-a7fc-acd3f7638d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1849B5-9509-427B-BBE0-D9057A4A8D5C}">
  <ds:schemaRefs>
    <ds:schemaRef ds:uri="http://schemas.microsoft.com/sharepoint/v3/contenttype/forms"/>
  </ds:schemaRefs>
</ds:datastoreItem>
</file>

<file path=customXml/itemProps2.xml><?xml version="1.0" encoding="utf-8"?>
<ds:datastoreItem xmlns:ds="http://schemas.openxmlformats.org/officeDocument/2006/customXml" ds:itemID="{5C3B26CD-F0DB-4FAE-9E27-C37F890966DA}">
  <ds:schemaRefs>
    <ds:schemaRef ds:uri="http://schemas.microsoft.com/DataMashup"/>
  </ds:schemaRefs>
</ds:datastoreItem>
</file>

<file path=customXml/itemProps3.xml><?xml version="1.0" encoding="utf-8"?>
<ds:datastoreItem xmlns:ds="http://schemas.openxmlformats.org/officeDocument/2006/customXml" ds:itemID="{99F847F9-56B0-4E5C-93B3-8D242F2074E1}">
  <ds:schemaRefs>
    <ds:schemaRef ds:uri="06a26243-515a-46ef-a7fc-acd3f7638d6c"/>
    <ds:schemaRef ds:uri="http://schemas.openxmlformats.org/package/2006/metadata/core-properties"/>
    <ds:schemaRef ds:uri="http://purl.org/dc/elements/1.1/"/>
    <ds:schemaRef ds:uri="http://schemas.microsoft.com/office/infopath/2007/PartnerControls"/>
    <ds:schemaRef ds:uri="http://purl.org/dc/terms/"/>
    <ds:schemaRef ds:uri="270751e2-6173-4768-be7f-d88532f5d659"/>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371E7C1-8590-4B54-833E-E3FBC7799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0751e2-6173-4768-be7f-d88532f5d659"/>
    <ds:schemaRef ds:uri="06a26243-515a-46ef-a7fc-acd3f7638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105</vt:i4>
      </vt:variant>
    </vt:vector>
  </HeadingPairs>
  <TitlesOfParts>
    <vt:vector size="113" baseType="lpstr">
      <vt:lpstr>Spot</vt:lpstr>
      <vt:lpstr>NetworkTV</vt:lpstr>
      <vt:lpstr>PrintOOH Validation</vt:lpstr>
      <vt:lpstr>Net Validation</vt:lpstr>
      <vt:lpstr>Demo Validation</vt:lpstr>
      <vt:lpstr>PrintOOH</vt:lpstr>
      <vt:lpstr>Spot Validation</vt:lpstr>
      <vt:lpstr>Client Validation</vt:lpstr>
      <vt:lpstr>'PrintOOH Validation'!Anna</vt:lpstr>
      <vt:lpstr>Anna</vt:lpstr>
      <vt:lpstr>NetworkTV!Brands</vt:lpstr>
      <vt:lpstr>PrintOOH!Brands</vt:lpstr>
      <vt:lpstr>'PrintOOH Validation'!Brands</vt:lpstr>
      <vt:lpstr>'Spot Validation'!Brands</vt:lpstr>
      <vt:lpstr>Brands</vt:lpstr>
      <vt:lpstr>BrdcstYr</vt:lpstr>
      <vt:lpstr>NetworkTV!Breville</vt:lpstr>
      <vt:lpstr>PrintOOH!Breville</vt:lpstr>
      <vt:lpstr>'PrintOOH Validation'!Breville</vt:lpstr>
      <vt:lpstr>Breville</vt:lpstr>
      <vt:lpstr>NetworkTV!BSSP</vt:lpstr>
      <vt:lpstr>PrintOOH!BSSP</vt:lpstr>
      <vt:lpstr>'PrintOOH Validation'!BSSP</vt:lpstr>
      <vt:lpstr>BSSP</vt:lpstr>
      <vt:lpstr>CalendarType</vt:lpstr>
      <vt:lpstr>Churchill</vt:lpstr>
      <vt:lpstr>COSI</vt:lpstr>
      <vt:lpstr>DOW</vt:lpstr>
      <vt:lpstr>FlightType</vt:lpstr>
      <vt:lpstr>NetworkTV!GenesisT1</vt:lpstr>
      <vt:lpstr>PrintOOH!GenesisT1</vt:lpstr>
      <vt:lpstr>'PrintOOH Validation'!GenesisT1</vt:lpstr>
      <vt:lpstr>GenesisT1</vt:lpstr>
      <vt:lpstr>NetworkTV!GenesisT2</vt:lpstr>
      <vt:lpstr>PrintOOH!GenesisT2</vt:lpstr>
      <vt:lpstr>'PrintOOH Validation'!GenesisT2</vt:lpstr>
      <vt:lpstr>GenesisT2</vt:lpstr>
      <vt:lpstr>NetworkTV!GT1Prod</vt:lpstr>
      <vt:lpstr>PrintOOH!GT1Prod</vt:lpstr>
      <vt:lpstr>'PrintOOH Validation'!GT1Prod</vt:lpstr>
      <vt:lpstr>GT1Prod</vt:lpstr>
      <vt:lpstr>NetworkTV!HT1Prod</vt:lpstr>
      <vt:lpstr>PrintOOH!HT1Prod</vt:lpstr>
      <vt:lpstr>'PrintOOH Validation'!HT1Prod</vt:lpstr>
      <vt:lpstr>'Spot Validation'!HT1Prod</vt:lpstr>
      <vt:lpstr>HT1Prod</vt:lpstr>
      <vt:lpstr>HUSA</vt:lpstr>
      <vt:lpstr>NetworkTV!HyundaiT1</vt:lpstr>
      <vt:lpstr>PrintOOH!HyundaiT1</vt:lpstr>
      <vt:lpstr>'PrintOOH Validation'!HyundaiT1</vt:lpstr>
      <vt:lpstr>'Spot Validation'!HyundaiT1</vt:lpstr>
      <vt:lpstr>HyundaiT1</vt:lpstr>
      <vt:lpstr>NetworkTV!HyundaiT2</vt:lpstr>
      <vt:lpstr>PrintOOH!HyundaiT2</vt:lpstr>
      <vt:lpstr>'PrintOOH Validation'!HyundaiT2</vt:lpstr>
      <vt:lpstr>'Spot Validation'!HyundaiT2</vt:lpstr>
      <vt:lpstr>HyundaiT2</vt:lpstr>
      <vt:lpstr>NetworkTV!KiaT1</vt:lpstr>
      <vt:lpstr>PrintOOH!KiaT1</vt:lpstr>
      <vt:lpstr>'PrintOOH Validation'!KiaT1</vt:lpstr>
      <vt:lpstr>'Spot Validation'!KiaT1</vt:lpstr>
      <vt:lpstr>KiaT1</vt:lpstr>
      <vt:lpstr>NetworkTV!KiaT2</vt:lpstr>
      <vt:lpstr>PrintOOH!KiaT2</vt:lpstr>
      <vt:lpstr>'PrintOOH Validation'!KiaT2</vt:lpstr>
      <vt:lpstr>'Spot Validation'!KiaT2</vt:lpstr>
      <vt:lpstr>KiaT2</vt:lpstr>
      <vt:lpstr>NetworkTV!KT1Prod</vt:lpstr>
      <vt:lpstr>PrintOOH!KT1Prod</vt:lpstr>
      <vt:lpstr>'PrintOOH Validation'!KT1Prod</vt:lpstr>
      <vt:lpstr>'Spot Validation'!KT1Prod</vt:lpstr>
      <vt:lpstr>KT1Prod</vt:lpstr>
      <vt:lpstr>Lakeside</vt:lpstr>
      <vt:lpstr>MSCT</vt:lpstr>
      <vt:lpstr>MSYN</vt:lpstr>
      <vt:lpstr>NetRtgTp</vt:lpstr>
      <vt:lpstr>Network2018</vt:lpstr>
      <vt:lpstr>Network2019</vt:lpstr>
      <vt:lpstr>Network2020</vt:lpstr>
      <vt:lpstr>Network2021</vt:lpstr>
      <vt:lpstr>NetworkTV!NonAuto</vt:lpstr>
      <vt:lpstr>PrintOOH!NonAuto</vt:lpstr>
      <vt:lpstr>'PrintOOH Validation'!NonAuto</vt:lpstr>
      <vt:lpstr>NonAuto</vt:lpstr>
      <vt:lpstr>NtwrkPeriod</vt:lpstr>
      <vt:lpstr>NetworkTV!ONESIGHT</vt:lpstr>
      <vt:lpstr>PrintOOH!ONESIGHT</vt:lpstr>
      <vt:lpstr>'PrintOOH Validation'!ONESIGHT</vt:lpstr>
      <vt:lpstr>ONESIGHT</vt:lpstr>
      <vt:lpstr>NetworkTV!OUTFRONT</vt:lpstr>
      <vt:lpstr>PrintOOH!OUTFRONT</vt:lpstr>
      <vt:lpstr>'PrintOOH Validation'!OUTFRONT</vt:lpstr>
      <vt:lpstr>OUTFRONT</vt:lpstr>
      <vt:lpstr>Period</vt:lpstr>
      <vt:lpstr>Print_Media_Type</vt:lpstr>
      <vt:lpstr>PrintMedia</vt:lpstr>
      <vt:lpstr>NetworkTV!PrintPeriod</vt:lpstr>
      <vt:lpstr>PrintPeriod</vt:lpstr>
      <vt:lpstr>RegionalCode</vt:lpstr>
      <vt:lpstr>SKYR</vt:lpstr>
      <vt:lpstr>SpotMedia</vt:lpstr>
      <vt:lpstr>NetworkTV!T2Prod</vt:lpstr>
      <vt:lpstr>PrintOOH!T2Prod</vt:lpstr>
      <vt:lpstr>'PrintOOH Validation'!T2Prod</vt:lpstr>
      <vt:lpstr>'Spot Validation'!T2Prod</vt:lpstr>
      <vt:lpstr>T2Prod</vt:lpstr>
      <vt:lpstr>NetworkTV!Thrivent</vt:lpstr>
      <vt:lpstr>Spot!Thrivent</vt:lpstr>
      <vt:lpstr>Thrivent</vt:lpstr>
      <vt:lpstr>NetworkTV!Wheels</vt:lpstr>
      <vt:lpstr>PrintOOH!Wheels</vt:lpstr>
      <vt:lpstr>'PrintOOH Validation'!Wheels</vt:lpstr>
      <vt:lpstr>Wheels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Gretchen Hustad</dc:creator>
  <cp:keywords/>
  <dc:description/>
  <cp:lastModifiedBy>Michael Chen</cp:lastModifiedBy>
  <cp:revision/>
  <dcterms:created xsi:type="dcterms:W3CDTF">2018-05-09T21:01:55Z</dcterms:created>
  <dcterms:modified xsi:type="dcterms:W3CDTF">2020-08-25T23:29:08Z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0x01010085517519ED95B647A8BB24E86501B1E8</vt:lpwstr>
  </property>
  <property fmtid="{D5CDD505-2E9C-101B-9397-08002B2CF9AE}" pid="3" name="AuthorIds_UIVersion_33792">
    <vt:lpwstr>261</vt:lpwstr>
  </property>
</Properties>
</file>