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xiufeng.yan\Desktop\"/>
    </mc:Choice>
  </mc:AlternateContent>
  <xr:revisionPtr revIDLastSave="0" documentId="13_ncr:1_{226B082E-F08A-41B1-8EB9-C02970BFEA7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2月" sheetId="2" r:id="rId1"/>
  </sheets>
  <externalReferences>
    <externalReference r:id="rId2"/>
  </externalReferences>
  <definedNames>
    <definedName name="_xlnm._FilterDatabase" localSheetId="0" hidden="1">'12月'!$A$5:$R$28</definedName>
    <definedName name="_xlnm.Print_Area" localSheetId="0">'12月'!$B$1:$P$32</definedName>
    <definedName name="丘钛111">#REF!</definedName>
    <definedName name="销售出库序时簿">#REF!</definedName>
    <definedName name="一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D28" i="2" s="1"/>
  <c r="P25" i="2"/>
  <c r="O25" i="2"/>
  <c r="M25" i="2"/>
  <c r="I25" i="2"/>
  <c r="O21" i="2"/>
  <c r="I19" i="2"/>
  <c r="N18" i="2"/>
  <c r="P18" i="2" s="1"/>
  <c r="O18" i="2" s="1"/>
  <c r="M18" i="2"/>
  <c r="N17" i="2"/>
  <c r="P17" i="2" s="1"/>
  <c r="O17" i="2" s="1"/>
  <c r="M17" i="2"/>
  <c r="N16" i="2"/>
  <c r="P16" i="2" s="1"/>
  <c r="M16" i="2"/>
  <c r="N15" i="2"/>
  <c r="P15" i="2" s="1"/>
  <c r="M15" i="2"/>
  <c r="N14" i="2"/>
  <c r="P14" i="2" s="1"/>
  <c r="O14" i="2" s="1"/>
  <c r="M14" i="2"/>
  <c r="N13" i="2"/>
  <c r="P13" i="2" s="1"/>
  <c r="O13" i="2" s="1"/>
  <c r="M13" i="2"/>
  <c r="N12" i="2"/>
  <c r="P12" i="2" s="1"/>
  <c r="M12" i="2"/>
  <c r="N11" i="2"/>
  <c r="P11" i="2" s="1"/>
  <c r="M11" i="2"/>
  <c r="N10" i="2"/>
  <c r="P10" i="2" s="1"/>
  <c r="O10" i="2" s="1"/>
  <c r="M10" i="2"/>
  <c r="N9" i="2"/>
  <c r="P9" i="2" s="1"/>
  <c r="O9" i="2" s="1"/>
  <c r="M9" i="2"/>
  <c r="N8" i="2"/>
  <c r="P8" i="2" s="1"/>
  <c r="M8" i="2"/>
  <c r="N7" i="2"/>
  <c r="P7" i="2" s="1"/>
  <c r="M7" i="2"/>
  <c r="N6" i="2"/>
  <c r="P6" i="2" s="1"/>
  <c r="M6" i="2"/>
  <c r="O7" i="2" l="1"/>
  <c r="O11" i="2"/>
  <c r="O12" i="2"/>
  <c r="O8" i="2"/>
  <c r="M19" i="2"/>
  <c r="M21" i="2" s="1"/>
  <c r="O15" i="2"/>
  <c r="O16" i="2"/>
  <c r="P19" i="2"/>
  <c r="P21" i="2" s="1"/>
  <c r="O6" i="2"/>
  <c r="O19" i="2" l="1"/>
</calcChain>
</file>

<file path=xl/sharedStrings.xml><?xml version="1.0" encoding="utf-8"?>
<sst xmlns="http://schemas.openxmlformats.org/spreadsheetml/2006/main" count="138" uniqueCount="60">
  <si>
    <t>对账期间：2020年11月21日至12月20日</t>
  </si>
  <si>
    <t xml:space="preserve">1. 本次开票清单  </t>
  </si>
  <si>
    <t>序号</t>
  </si>
  <si>
    <t>送货单号</t>
  </si>
  <si>
    <t>出货日期</t>
  </si>
  <si>
    <t>采购订单号</t>
  </si>
  <si>
    <t>存货编码</t>
  </si>
  <si>
    <t>存货名称</t>
  </si>
  <si>
    <t>单位</t>
  </si>
  <si>
    <t>出货数量</t>
  </si>
  <si>
    <t>税率</t>
  </si>
  <si>
    <t>币种</t>
  </si>
  <si>
    <t>未税单价</t>
  </si>
  <si>
    <t>未税金额</t>
  </si>
  <si>
    <t>含税单价</t>
  </si>
  <si>
    <t>税额</t>
  </si>
  <si>
    <t>含税金额</t>
  </si>
  <si>
    <t>XY20201109009</t>
  </si>
  <si>
    <t>2020-11-09</t>
  </si>
  <si>
    <t>82200301559</t>
  </si>
  <si>
    <t>YC011300303100</t>
  </si>
  <si>
    <t>XA-0216F-H5079</t>
  </si>
  <si>
    <t>pcs</t>
  </si>
  <si>
    <t>CNY</t>
  </si>
  <si>
    <t>XY20201110005</t>
  </si>
  <si>
    <t>2020-11-10</t>
  </si>
  <si>
    <t>XY20201113011</t>
  </si>
  <si>
    <t>2020-11-14</t>
  </si>
  <si>
    <t>YC011300300900</t>
  </si>
  <si>
    <t>XA-0216D-H5078</t>
  </si>
  <si>
    <t>XY20201126008</t>
  </si>
  <si>
    <t>2020-11-26</t>
  </si>
  <si>
    <t>82200302146</t>
  </si>
  <si>
    <t>82200305712</t>
  </si>
  <si>
    <t>XY20201203007</t>
  </si>
  <si>
    <t>2020-12-03</t>
  </si>
  <si>
    <t>82200302109</t>
  </si>
  <si>
    <t>82200305713</t>
  </si>
  <si>
    <t>XY20201203003</t>
  </si>
  <si>
    <t>XY20201204008</t>
  </si>
  <si>
    <t>2020-12-04</t>
  </si>
  <si>
    <t>XY20201210011</t>
  </si>
  <si>
    <t>2020-12-10</t>
  </si>
  <si>
    <t>XY20201211018</t>
  </si>
  <si>
    <t>2020-12-11</t>
  </si>
  <si>
    <t>XY20201211019</t>
  </si>
  <si>
    <t>2020-12-12</t>
  </si>
  <si>
    <t>合计</t>
  </si>
  <si>
    <t>请按客户金额开票</t>
  </si>
  <si>
    <t xml:space="preserve">折扣项目  </t>
  </si>
  <si>
    <t>2020年12月份应付合计:</t>
  </si>
  <si>
    <t>2. 其他未开票清单（包括：a. 前期已发货未开票；b. 未开红字发票的退货索赔；c. 未开票的折扣等）</t>
  </si>
  <si>
    <t>3. 截至11月31日已开票应收账款余额</t>
  </si>
  <si>
    <t>4.其他事项说明</t>
  </si>
  <si>
    <t>10月份货款</t>
  </si>
  <si>
    <t>供方：</t>
  </si>
  <si>
    <t>供方签章：</t>
  </si>
  <si>
    <t>日期：</t>
  </si>
  <si>
    <t>上海市光电科技有限公司</t>
    <phoneticPr fontId="3" type="noConversion"/>
  </si>
  <si>
    <t>客户名称：重庆哈光电技术有限公司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</si>
</sst>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[$-804]aaaa;@"/>
    <numFmt numFmtId="177" formatCode="yyyy/m/d;@"/>
    <numFmt numFmtId="178" formatCode="_-* #,##0_-;\-* #,##0_-;_-* &quot;-&quot;_-;_-@_-"/>
    <numFmt numFmtId="179" formatCode="0.00_ "/>
    <numFmt numFmtId="180" formatCode="0.000000_ "/>
    <numFmt numFmtId="181" formatCode="_ * #,##0_ ;_ * \-#,##0_ ;_ * &quot;-&quot;??_ ;_ @_ "/>
  </numFmts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rgb="FFFF0000"/>
      <name val="微软雅黑"/>
      <family val="2"/>
      <charset val="134"/>
    </font>
    <font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76" fontId="1" fillId="0" borderId="0">
      <alignment vertical="center"/>
    </xf>
    <xf numFmtId="176" fontId="8" fillId="0" borderId="0">
      <alignment vertical="top"/>
      <protection locked="0"/>
    </xf>
    <xf numFmtId="17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2" xfId="1" applyNumberFormat="1" applyFont="1" applyBorder="1">
      <alignment vertical="center"/>
    </xf>
    <xf numFmtId="0" fontId="4" fillId="0" borderId="3" xfId="1" applyNumberFormat="1" applyFont="1" applyBorder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 shrinkToFit="1"/>
    </xf>
    <xf numFmtId="0" fontId="7" fillId="0" borderId="5" xfId="1" applyNumberFormat="1" applyFont="1" applyBorder="1" applyAlignment="1">
      <alignment horizontal="center" vertical="center" shrinkToFit="1"/>
    </xf>
    <xf numFmtId="3" fontId="7" fillId="0" borderId="5" xfId="2" applyNumberFormat="1" applyFont="1" applyBorder="1">
      <alignment vertical="top"/>
      <protection locked="0"/>
    </xf>
    <xf numFmtId="0" fontId="0" fillId="0" borderId="5" xfId="3" applyNumberFormat="1" applyFont="1" applyFill="1" applyBorder="1" applyAlignment="1">
      <alignment horizontal="center" vertical="center"/>
    </xf>
    <xf numFmtId="179" fontId="1" fillId="0" borderId="5" xfId="1" applyNumberFormat="1" applyBorder="1" applyAlignment="1">
      <alignment horizontal="center" vertical="center" shrinkToFit="1"/>
    </xf>
    <xf numFmtId="180" fontId="1" fillId="0" borderId="5" xfId="1" applyNumberFormat="1" applyBorder="1" applyAlignment="1">
      <alignment horizontal="center" vertical="center" shrinkToFit="1"/>
    </xf>
    <xf numFmtId="179" fontId="1" fillId="0" borderId="6" xfId="1" applyNumberFormat="1" applyBorder="1" applyAlignment="1">
      <alignment horizontal="center" vertical="center" shrinkToFit="1"/>
    </xf>
    <xf numFmtId="0" fontId="1" fillId="0" borderId="0" xfId="1" applyNumberFormat="1">
      <alignment vertical="center"/>
    </xf>
    <xf numFmtId="0" fontId="6" fillId="0" borderId="0" xfId="1" applyNumberFormat="1" applyFont="1" applyAlignment="1" applyProtection="1">
      <alignment vertical="top"/>
      <protection locked="0"/>
    </xf>
    <xf numFmtId="0" fontId="5" fillId="0" borderId="0" xfId="1" applyNumberFormat="1" applyFont="1">
      <alignment vertical="center"/>
    </xf>
    <xf numFmtId="0" fontId="4" fillId="2" borderId="7" xfId="1" applyNumberFormat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>
      <alignment vertical="center"/>
    </xf>
    <xf numFmtId="181" fontId="4" fillId="2" borderId="5" xfId="4" applyNumberFormat="1" applyFont="1" applyFill="1" applyBorder="1" applyAlignment="1">
      <alignment vertical="center"/>
    </xf>
    <xf numFmtId="43" fontId="4" fillId="2" borderId="5" xfId="4" applyFont="1" applyFill="1" applyBorder="1">
      <alignment vertical="center"/>
    </xf>
    <xf numFmtId="43" fontId="4" fillId="2" borderId="6" xfId="4" applyFont="1" applyFill="1" applyBorder="1">
      <alignment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5" xfId="1" applyNumberFormat="1" applyFont="1" applyBorder="1">
      <alignment vertical="center"/>
    </xf>
    <xf numFmtId="0" fontId="9" fillId="0" borderId="5" xfId="1" applyNumberFormat="1" applyFont="1" applyBorder="1" applyAlignment="1">
      <alignment horizontal="center" vertical="center"/>
    </xf>
    <xf numFmtId="43" fontId="4" fillId="0" borderId="5" xfId="4" applyFont="1" applyFill="1" applyBorder="1">
      <alignment vertical="center"/>
    </xf>
    <xf numFmtId="43" fontId="4" fillId="0" borderId="6" xfId="4" applyFont="1" applyFill="1" applyBorder="1">
      <alignment vertical="center"/>
    </xf>
    <xf numFmtId="43" fontId="4" fillId="2" borderId="9" xfId="4" applyFont="1" applyFill="1" applyBorder="1">
      <alignment vertical="center"/>
    </xf>
    <xf numFmtId="43" fontId="4" fillId="2" borderId="10" xfId="4" applyFont="1" applyFill="1" applyBorder="1">
      <alignment vertical="center"/>
    </xf>
    <xf numFmtId="0" fontId="4" fillId="0" borderId="7" xfId="1" applyNumberFormat="1" applyFont="1" applyBorder="1" applyAlignment="1">
      <alignment horizontal="left" vertical="center"/>
    </xf>
    <xf numFmtId="0" fontId="4" fillId="0" borderId="8" xfId="1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 applyProtection="1">
      <alignment horizontal="center" vertical="center"/>
      <protection locked="0"/>
    </xf>
    <xf numFmtId="0" fontId="4" fillId="0" borderId="9" xfId="1" applyNumberFormat="1" applyFont="1" applyBorder="1" applyAlignment="1">
      <alignment horizontal="left" vertical="center"/>
    </xf>
    <xf numFmtId="0" fontId="4" fillId="0" borderId="11" xfId="1" applyNumberFormat="1" applyFont="1" applyBorder="1">
      <alignment vertical="center"/>
    </xf>
    <xf numFmtId="0" fontId="4" fillId="0" borderId="8" xfId="1" applyNumberFormat="1" applyFont="1" applyBorder="1">
      <alignment vertical="center"/>
    </xf>
    <xf numFmtId="0" fontId="4" fillId="0" borderId="10" xfId="1" applyNumberFormat="1" applyFont="1" applyBorder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179" fontId="4" fillId="0" borderId="16" xfId="1" applyNumberFormat="1" applyFont="1" applyBorder="1" applyAlignment="1">
      <alignment horizontal="center" vertical="center"/>
    </xf>
    <xf numFmtId="179" fontId="4" fillId="0" borderId="17" xfId="1" applyNumberFormat="1" applyFont="1" applyBorder="1" applyAlignment="1">
      <alignment horizontal="center" vertical="center"/>
    </xf>
    <xf numFmtId="179" fontId="4" fillId="0" borderId="17" xfId="1" applyNumberFormat="1" applyFont="1" applyBorder="1" applyAlignment="1">
      <alignment horizontal="center" vertical="center"/>
    </xf>
    <xf numFmtId="0" fontId="10" fillId="0" borderId="18" xfId="1" applyNumberFormat="1" applyFont="1" applyBorder="1">
      <alignment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21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4" fillId="3" borderId="5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top"/>
      <protection locked="0"/>
    </xf>
    <xf numFmtId="0" fontId="1" fillId="3" borderId="5" xfId="1" applyNumberFormat="1" applyFill="1" applyBorder="1" applyAlignment="1">
      <alignment horizontal="center" vertical="center" shrinkToFit="1"/>
    </xf>
    <xf numFmtId="3" fontId="7" fillId="3" borderId="5" xfId="2" applyNumberFormat="1" applyFont="1" applyFill="1" applyBorder="1">
      <alignment vertical="top"/>
      <protection locked="0"/>
    </xf>
    <xf numFmtId="180" fontId="1" fillId="3" borderId="5" xfId="1" applyNumberFormat="1" applyFill="1" applyBorder="1" applyAlignment="1">
      <alignment horizontal="center" vertical="center" shrinkToFit="1"/>
    </xf>
  </cellXfs>
  <cellStyles count="5">
    <cellStyle name="Normal" xfId="2" xr:uid="{816EBE16-66BB-43D5-B727-4096AFB95B3E}"/>
    <cellStyle name="常规" xfId="0" builtinId="0"/>
    <cellStyle name="常规 2" xfId="1" xr:uid="{78F8DC33-CE03-42C3-96CD-3FAA0647A96F}"/>
    <cellStyle name="千位分隔 2" xfId="4" xr:uid="{091A350D-0501-40AA-88A8-C14CE248C8E3}"/>
    <cellStyle name="千位分隔[0] 2" xfId="3" xr:uid="{994000C3-FBB2-4354-81B2-4186ACCD16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48260</xdr:colOff>
      <xdr:row>18</xdr:row>
      <xdr:rowOff>48260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12E3ECE-6B57-4E96-B833-B5F85646F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593598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48260</xdr:colOff>
      <xdr:row>24</xdr:row>
      <xdr:rowOff>48260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758897A-A198-4ADC-8C00-9AFB2F11A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743712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48260</xdr:colOff>
      <xdr:row>5</xdr:row>
      <xdr:rowOff>48260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AB62A175-BD7B-4B13-8F1C-740F530B6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144780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48260</xdr:colOff>
      <xdr:row>6</xdr:row>
      <xdr:rowOff>48260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71BD174D-C9A7-432D-BB52-BC6A4F911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168402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48260</xdr:colOff>
      <xdr:row>24</xdr:row>
      <xdr:rowOff>48260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E013CAE0-980A-4646-979F-402DE7B0E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743712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48260</xdr:colOff>
      <xdr:row>24</xdr:row>
      <xdr:rowOff>48260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8C89F98E-3683-4AEC-9CA5-EB4900D16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743712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48260</xdr:colOff>
      <xdr:row>23</xdr:row>
      <xdr:rowOff>48260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F668BE7A-7BDC-4004-8B9C-0BB753D47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720090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48260</xdr:colOff>
      <xdr:row>24</xdr:row>
      <xdr:rowOff>48260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BBA4BCC3-23F4-411C-B19E-FD4FBC92B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743712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48260</xdr:colOff>
      <xdr:row>23</xdr:row>
      <xdr:rowOff>48260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F39F423B-8DD9-4D99-A813-D0CA6C5DC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720090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48260</xdr:colOff>
      <xdr:row>33</xdr:row>
      <xdr:rowOff>48260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CB5696AA-0268-47C6-969F-65A049E3F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1016508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48260</xdr:colOff>
      <xdr:row>33</xdr:row>
      <xdr:rowOff>48260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4468C5CD-ED76-4EBA-95A0-F108E3F8B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1016508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48260</xdr:colOff>
      <xdr:row>33</xdr:row>
      <xdr:rowOff>48260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6F1F159F-DB21-43C8-A5A0-0AC7F9DE6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1016508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48260</xdr:colOff>
      <xdr:row>33</xdr:row>
      <xdr:rowOff>48260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6BA5343B-AC46-4FE5-97FB-B445204D7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1016508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48260</xdr:colOff>
      <xdr:row>33</xdr:row>
      <xdr:rowOff>48260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8280E837-59ED-412A-BB80-BEDCD0ECC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19100" y="1016508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Paper/&#26093;&#19994;&#20809;&#30005;/&#24212;&#25910;&#23545;&#36134;&#25968;&#25454;/&#23545;&#36134;&#21333;/&#27431;&#33778;12&#26376;&#20221;&#23545;&#36134;&#21333;&#35831;&#24320;&#21457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卓富.229"/>
      <sheetName val="卓富.223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A3B8-9D1C-4430-B8F9-C03F56B25554}">
  <sheetPr>
    <tabColor rgb="FFFFFF00"/>
    <pageSetUpPr fitToPage="1"/>
  </sheetPr>
  <dimension ref="A1:R32"/>
  <sheetViews>
    <sheetView showGridLines="0" tabSelected="1" topLeftCell="B1" zoomScale="90" zoomScaleNormal="90" workbookViewId="0">
      <selection activeCell="F11" sqref="F10:F11"/>
    </sheetView>
  </sheetViews>
  <sheetFormatPr defaultColWidth="6.6640625" defaultRowHeight="19.2" x14ac:dyDescent="0.25"/>
  <cols>
    <col min="1" max="1" width="0.88671875" style="23" hidden="1" customWidth="1"/>
    <col min="2" max="2" width="6.109375" style="61" customWidth="1"/>
    <col min="3" max="3" width="22.77734375" style="2" customWidth="1"/>
    <col min="4" max="4" width="15.109375" style="2" customWidth="1"/>
    <col min="5" max="5" width="18.21875" style="2" customWidth="1"/>
    <col min="6" max="6" width="17.33203125" style="2" customWidth="1"/>
    <col min="7" max="7" width="18" style="2" customWidth="1"/>
    <col min="8" max="8" width="5.109375" style="2" customWidth="1"/>
    <col min="9" max="9" width="12.44140625" style="2" customWidth="1"/>
    <col min="10" max="10" width="6.6640625" style="2" customWidth="1"/>
    <col min="11" max="11" width="6.77734375" style="2" customWidth="1"/>
    <col min="12" max="12" width="10.109375" style="2" customWidth="1"/>
    <col min="13" max="13" width="14.44140625" style="2" customWidth="1"/>
    <col min="14" max="14" width="9.88671875" style="2" customWidth="1"/>
    <col min="15" max="15" width="13.77734375" style="2" customWidth="1"/>
    <col min="16" max="16" width="16.21875" style="2" customWidth="1"/>
    <col min="17" max="17" width="1.88671875" style="2" customWidth="1"/>
    <col min="18" max="18" width="14.21875" style="2" customWidth="1"/>
    <col min="19" max="19" width="3.33203125" style="2" customWidth="1"/>
    <col min="20" max="20" width="14.33203125" style="2" customWidth="1"/>
    <col min="21" max="16384" width="6.6640625" style="2"/>
  </cols>
  <sheetData>
    <row r="1" spans="2:18" ht="29.4" customHeight="1" x14ac:dyDescent="0.25">
      <c r="B1" s="1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8" x14ac:dyDescent="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8" ht="18.75" customHeight="1" thickBot="1" x14ac:dyDescent="0.3">
      <c r="B3" s="4" t="s">
        <v>59</v>
      </c>
    </row>
    <row r="4" spans="2:18" ht="28.5" customHeight="1" x14ac:dyDescent="0.2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2:18" ht="18.75" customHeight="1" x14ac:dyDescent="0.25">
      <c r="B5" s="8" t="s">
        <v>2</v>
      </c>
      <c r="C5" s="63" t="s">
        <v>3</v>
      </c>
      <c r="D5" s="9" t="s">
        <v>4</v>
      </c>
      <c r="E5" s="9" t="s">
        <v>5</v>
      </c>
      <c r="F5" s="9" t="s">
        <v>6</v>
      </c>
      <c r="G5" s="63" t="s">
        <v>7</v>
      </c>
      <c r="H5" s="9" t="s">
        <v>8</v>
      </c>
      <c r="I5" s="63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63" t="s">
        <v>14</v>
      </c>
      <c r="O5" s="9" t="s">
        <v>15</v>
      </c>
      <c r="P5" s="10" t="s">
        <v>16</v>
      </c>
    </row>
    <row r="6" spans="2:18" s="21" customFormat="1" ht="18.75" customHeight="1" x14ac:dyDescent="0.25">
      <c r="B6" s="11">
        <v>1</v>
      </c>
      <c r="C6" s="64" t="s">
        <v>17</v>
      </c>
      <c r="D6" s="12" t="s">
        <v>18</v>
      </c>
      <c r="E6" s="13" t="s">
        <v>19</v>
      </c>
      <c r="F6" s="13" t="s">
        <v>20</v>
      </c>
      <c r="G6" s="65" t="s">
        <v>21</v>
      </c>
      <c r="H6" s="15" t="s">
        <v>22</v>
      </c>
      <c r="I6" s="66">
        <v>8500</v>
      </c>
      <c r="J6" s="17">
        <v>0.13</v>
      </c>
      <c r="K6" s="13" t="s">
        <v>23</v>
      </c>
      <c r="L6" s="15">
        <v>1.0487</v>
      </c>
      <c r="M6" s="18">
        <f t="shared" ref="M6:M18" si="0">L6*I6</f>
        <v>8913.9499999999989</v>
      </c>
      <c r="N6" s="67">
        <f t="shared" ref="N6:N18" si="1">L6*1.13</f>
        <v>1.1850309999999999</v>
      </c>
      <c r="O6" s="18">
        <f t="shared" ref="O6:O18" si="2">P6-M6</f>
        <v>1158.8135000000002</v>
      </c>
      <c r="P6" s="20">
        <f t="shared" ref="P6:P18" si="3">N6*I6</f>
        <v>10072.763499999999</v>
      </c>
      <c r="R6" s="22"/>
    </row>
    <row r="7" spans="2:18" s="21" customFormat="1" ht="18.75" customHeight="1" x14ac:dyDescent="0.25">
      <c r="B7" s="11">
        <v>2</v>
      </c>
      <c r="C7" s="64" t="s">
        <v>24</v>
      </c>
      <c r="D7" s="12" t="s">
        <v>25</v>
      </c>
      <c r="E7" s="13" t="s">
        <v>19</v>
      </c>
      <c r="F7" s="13" t="s">
        <v>20</v>
      </c>
      <c r="G7" s="65" t="s">
        <v>21</v>
      </c>
      <c r="H7" s="15" t="s">
        <v>22</v>
      </c>
      <c r="I7" s="66">
        <v>1499</v>
      </c>
      <c r="J7" s="17">
        <v>0.13</v>
      </c>
      <c r="K7" s="13" t="s">
        <v>23</v>
      </c>
      <c r="L7" s="15">
        <v>1.0487</v>
      </c>
      <c r="M7" s="18">
        <f t="shared" si="0"/>
        <v>1572.0012999999999</v>
      </c>
      <c r="N7" s="67">
        <f t="shared" si="1"/>
        <v>1.1850309999999999</v>
      </c>
      <c r="O7" s="18">
        <f t="shared" si="2"/>
        <v>204.36016900000004</v>
      </c>
      <c r="P7" s="20">
        <f t="shared" si="3"/>
        <v>1776.3614689999999</v>
      </c>
      <c r="R7" s="22"/>
    </row>
    <row r="8" spans="2:18" s="21" customFormat="1" ht="18.75" customHeight="1" x14ac:dyDescent="0.25">
      <c r="B8" s="11">
        <v>3</v>
      </c>
      <c r="C8" s="64" t="s">
        <v>24</v>
      </c>
      <c r="D8" s="12" t="s">
        <v>25</v>
      </c>
      <c r="E8" s="13">
        <v>82200302146</v>
      </c>
      <c r="F8" s="13" t="s">
        <v>20</v>
      </c>
      <c r="G8" s="65" t="s">
        <v>21</v>
      </c>
      <c r="H8" s="15" t="s">
        <v>22</v>
      </c>
      <c r="I8" s="66">
        <v>709</v>
      </c>
      <c r="J8" s="17">
        <v>0.13</v>
      </c>
      <c r="K8" s="13" t="s">
        <v>23</v>
      </c>
      <c r="L8" s="15">
        <v>1.0487</v>
      </c>
      <c r="M8" s="18">
        <f t="shared" si="0"/>
        <v>743.52829999999994</v>
      </c>
      <c r="N8" s="67">
        <f t="shared" si="1"/>
        <v>1.1850309999999999</v>
      </c>
      <c r="O8" s="18">
        <f t="shared" si="2"/>
        <v>96.658679000000006</v>
      </c>
      <c r="P8" s="20">
        <f t="shared" si="3"/>
        <v>840.18697899999995</v>
      </c>
      <c r="R8" s="22"/>
    </row>
    <row r="9" spans="2:18" s="21" customFormat="1" ht="18.75" customHeight="1" x14ac:dyDescent="0.25">
      <c r="B9" s="11">
        <v>4</v>
      </c>
      <c r="C9" s="64" t="s">
        <v>26</v>
      </c>
      <c r="D9" s="12" t="s">
        <v>27</v>
      </c>
      <c r="E9" s="13">
        <v>82200301558</v>
      </c>
      <c r="F9" s="13" t="s">
        <v>28</v>
      </c>
      <c r="G9" s="65" t="s">
        <v>29</v>
      </c>
      <c r="H9" s="15" t="s">
        <v>22</v>
      </c>
      <c r="I9" s="66">
        <v>5000</v>
      </c>
      <c r="J9" s="17">
        <v>0.13</v>
      </c>
      <c r="K9" s="13" t="s">
        <v>23</v>
      </c>
      <c r="L9" s="15">
        <v>1.0487</v>
      </c>
      <c r="M9" s="18">
        <f t="shared" si="0"/>
        <v>5243.5</v>
      </c>
      <c r="N9" s="67">
        <f t="shared" si="1"/>
        <v>1.1850309999999999</v>
      </c>
      <c r="O9" s="18">
        <f t="shared" si="2"/>
        <v>681.65499999999975</v>
      </c>
      <c r="P9" s="20">
        <f t="shared" si="3"/>
        <v>5925.1549999999997</v>
      </c>
      <c r="R9" s="22"/>
    </row>
    <row r="10" spans="2:18" s="21" customFormat="1" ht="18.75" customHeight="1" x14ac:dyDescent="0.25">
      <c r="B10" s="11">
        <v>5</v>
      </c>
      <c r="C10" s="64" t="s">
        <v>30</v>
      </c>
      <c r="D10" s="12" t="s">
        <v>31</v>
      </c>
      <c r="E10" s="13" t="s">
        <v>32</v>
      </c>
      <c r="F10" s="13" t="s">
        <v>20</v>
      </c>
      <c r="G10" s="65" t="s">
        <v>21</v>
      </c>
      <c r="H10" s="15" t="s">
        <v>22</v>
      </c>
      <c r="I10" s="66">
        <v>5000</v>
      </c>
      <c r="J10" s="17">
        <v>0.13</v>
      </c>
      <c r="K10" s="13" t="s">
        <v>23</v>
      </c>
      <c r="L10" s="15">
        <v>1.0487</v>
      </c>
      <c r="M10" s="18">
        <f t="shared" si="0"/>
        <v>5243.5</v>
      </c>
      <c r="N10" s="67">
        <f t="shared" si="1"/>
        <v>1.1850309999999999</v>
      </c>
      <c r="O10" s="18">
        <f t="shared" si="2"/>
        <v>681.65499999999975</v>
      </c>
      <c r="P10" s="20">
        <f t="shared" si="3"/>
        <v>5925.1549999999997</v>
      </c>
      <c r="R10" s="22"/>
    </row>
    <row r="11" spans="2:18" s="21" customFormat="1" ht="18.75" customHeight="1" x14ac:dyDescent="0.25">
      <c r="B11" s="11">
        <v>12</v>
      </c>
      <c r="C11" s="64" t="s">
        <v>34</v>
      </c>
      <c r="D11" s="12" t="s">
        <v>35</v>
      </c>
      <c r="E11" s="13" t="s">
        <v>36</v>
      </c>
      <c r="F11" s="13" t="s">
        <v>28</v>
      </c>
      <c r="G11" s="65" t="s">
        <v>29</v>
      </c>
      <c r="H11" s="15" t="s">
        <v>22</v>
      </c>
      <c r="I11" s="66">
        <v>20385</v>
      </c>
      <c r="J11" s="17">
        <v>0.13</v>
      </c>
      <c r="K11" s="13" t="s">
        <v>23</v>
      </c>
      <c r="L11" s="15">
        <v>1.0487</v>
      </c>
      <c r="M11" s="18">
        <f t="shared" si="0"/>
        <v>21377.749499999998</v>
      </c>
      <c r="N11" s="67">
        <f t="shared" si="1"/>
        <v>1.1850309999999999</v>
      </c>
      <c r="O11" s="18">
        <f t="shared" si="2"/>
        <v>2779.1074350000017</v>
      </c>
      <c r="P11" s="20">
        <f t="shared" si="3"/>
        <v>24156.856935</v>
      </c>
      <c r="R11" s="22"/>
    </row>
    <row r="12" spans="2:18" s="21" customFormat="1" ht="18.75" customHeight="1" x14ac:dyDescent="0.25">
      <c r="B12" s="11">
        <v>13</v>
      </c>
      <c r="C12" s="64" t="s">
        <v>34</v>
      </c>
      <c r="D12" s="12" t="s">
        <v>35</v>
      </c>
      <c r="E12" s="13" t="s">
        <v>37</v>
      </c>
      <c r="F12" s="13" t="s">
        <v>28</v>
      </c>
      <c r="G12" s="65" t="s">
        <v>29</v>
      </c>
      <c r="H12" s="15" t="s">
        <v>22</v>
      </c>
      <c r="I12" s="66">
        <v>3655</v>
      </c>
      <c r="J12" s="17">
        <v>0.13</v>
      </c>
      <c r="K12" s="13" t="s">
        <v>23</v>
      </c>
      <c r="L12" s="15">
        <v>1.0487</v>
      </c>
      <c r="M12" s="18">
        <f t="shared" si="0"/>
        <v>3832.9984999999997</v>
      </c>
      <c r="N12" s="67">
        <f t="shared" si="1"/>
        <v>1.1850309999999999</v>
      </c>
      <c r="O12" s="18">
        <f t="shared" si="2"/>
        <v>498.28980500000034</v>
      </c>
      <c r="P12" s="20">
        <f t="shared" si="3"/>
        <v>4331.288305</v>
      </c>
      <c r="R12" s="22"/>
    </row>
    <row r="13" spans="2:18" s="21" customFormat="1" ht="18.75" customHeight="1" x14ac:dyDescent="0.25">
      <c r="B13" s="11">
        <v>14</v>
      </c>
      <c r="C13" s="64" t="s">
        <v>38</v>
      </c>
      <c r="D13" s="12" t="s">
        <v>35</v>
      </c>
      <c r="E13" s="13" t="s">
        <v>33</v>
      </c>
      <c r="F13" s="13" t="s">
        <v>20</v>
      </c>
      <c r="G13" s="65" t="s">
        <v>21</v>
      </c>
      <c r="H13" s="15" t="s">
        <v>22</v>
      </c>
      <c r="I13" s="66">
        <v>20000</v>
      </c>
      <c r="J13" s="17">
        <v>0.13</v>
      </c>
      <c r="K13" s="13" t="s">
        <v>23</v>
      </c>
      <c r="L13" s="15">
        <v>1.0487</v>
      </c>
      <c r="M13" s="18">
        <f t="shared" si="0"/>
        <v>20974</v>
      </c>
      <c r="N13" s="67">
        <f t="shared" si="1"/>
        <v>1.1850309999999999</v>
      </c>
      <c r="O13" s="18">
        <f t="shared" si="2"/>
        <v>2726.619999999999</v>
      </c>
      <c r="P13" s="20">
        <f t="shared" si="3"/>
        <v>23700.62</v>
      </c>
      <c r="R13" s="22"/>
    </row>
    <row r="14" spans="2:18" s="21" customFormat="1" ht="18.75" customHeight="1" x14ac:dyDescent="0.25">
      <c r="B14" s="11">
        <v>15</v>
      </c>
      <c r="C14" s="64" t="s">
        <v>39</v>
      </c>
      <c r="D14" s="12" t="s">
        <v>40</v>
      </c>
      <c r="E14" s="13" t="s">
        <v>33</v>
      </c>
      <c r="F14" s="13" t="s">
        <v>20</v>
      </c>
      <c r="G14" s="65" t="s">
        <v>21</v>
      </c>
      <c r="H14" s="15" t="s">
        <v>22</v>
      </c>
      <c r="I14" s="66">
        <v>20000</v>
      </c>
      <c r="J14" s="17">
        <v>0.13</v>
      </c>
      <c r="K14" s="13" t="s">
        <v>23</v>
      </c>
      <c r="L14" s="15">
        <v>1.0487</v>
      </c>
      <c r="M14" s="18">
        <f t="shared" si="0"/>
        <v>20974</v>
      </c>
      <c r="N14" s="67">
        <f t="shared" si="1"/>
        <v>1.1850309999999999</v>
      </c>
      <c r="O14" s="18">
        <f t="shared" si="2"/>
        <v>2726.619999999999</v>
      </c>
      <c r="P14" s="20">
        <f t="shared" si="3"/>
        <v>23700.62</v>
      </c>
      <c r="R14" s="22"/>
    </row>
    <row r="15" spans="2:18" s="21" customFormat="1" ht="18.75" customHeight="1" x14ac:dyDescent="0.25">
      <c r="B15" s="11">
        <v>16</v>
      </c>
      <c r="C15" s="64" t="s">
        <v>41</v>
      </c>
      <c r="D15" s="12" t="s">
        <v>42</v>
      </c>
      <c r="E15" s="13" t="s">
        <v>33</v>
      </c>
      <c r="F15" s="13" t="s">
        <v>20</v>
      </c>
      <c r="G15" s="65" t="s">
        <v>21</v>
      </c>
      <c r="H15" s="15" t="s">
        <v>22</v>
      </c>
      <c r="I15" s="66">
        <v>2000</v>
      </c>
      <c r="J15" s="17">
        <v>0.13</v>
      </c>
      <c r="K15" s="13" t="s">
        <v>23</v>
      </c>
      <c r="L15" s="15">
        <v>1.0487</v>
      </c>
      <c r="M15" s="18">
        <f t="shared" si="0"/>
        <v>2097.4</v>
      </c>
      <c r="N15" s="67">
        <f t="shared" si="1"/>
        <v>1.1850309999999999</v>
      </c>
      <c r="O15" s="18">
        <f t="shared" si="2"/>
        <v>272.66199999999981</v>
      </c>
      <c r="P15" s="20">
        <f t="shared" si="3"/>
        <v>2370.0619999999999</v>
      </c>
      <c r="R15" s="22"/>
    </row>
    <row r="16" spans="2:18" s="21" customFormat="1" ht="18.75" customHeight="1" x14ac:dyDescent="0.25">
      <c r="B16" s="11">
        <v>17</v>
      </c>
      <c r="C16" s="64" t="s">
        <v>41</v>
      </c>
      <c r="D16" s="12" t="s">
        <v>42</v>
      </c>
      <c r="E16" s="13" t="s">
        <v>32</v>
      </c>
      <c r="F16" s="13" t="s">
        <v>20</v>
      </c>
      <c r="G16" s="65" t="s">
        <v>21</v>
      </c>
      <c r="H16" s="15" t="s">
        <v>22</v>
      </c>
      <c r="I16" s="66">
        <v>5000</v>
      </c>
      <c r="J16" s="17">
        <v>0.13</v>
      </c>
      <c r="K16" s="13" t="s">
        <v>23</v>
      </c>
      <c r="L16" s="15">
        <v>1.0487</v>
      </c>
      <c r="M16" s="18">
        <f t="shared" si="0"/>
        <v>5243.5</v>
      </c>
      <c r="N16" s="67">
        <f t="shared" si="1"/>
        <v>1.1850309999999999</v>
      </c>
      <c r="O16" s="18">
        <f t="shared" si="2"/>
        <v>681.65499999999975</v>
      </c>
      <c r="P16" s="20">
        <f t="shared" si="3"/>
        <v>5925.1549999999997</v>
      </c>
      <c r="R16" s="22"/>
    </row>
    <row r="17" spans="2:18" s="21" customFormat="1" ht="18.75" customHeight="1" x14ac:dyDescent="0.25">
      <c r="B17" s="11">
        <v>18</v>
      </c>
      <c r="C17" s="64" t="s">
        <v>43</v>
      </c>
      <c r="D17" s="12" t="s">
        <v>44</v>
      </c>
      <c r="E17" s="13" t="s">
        <v>33</v>
      </c>
      <c r="F17" s="13" t="s">
        <v>20</v>
      </c>
      <c r="G17" s="65" t="s">
        <v>21</v>
      </c>
      <c r="H17" s="15" t="s">
        <v>22</v>
      </c>
      <c r="I17" s="66">
        <v>20000</v>
      </c>
      <c r="J17" s="17">
        <v>0.13</v>
      </c>
      <c r="K17" s="13" t="s">
        <v>23</v>
      </c>
      <c r="L17" s="15">
        <v>1.0487</v>
      </c>
      <c r="M17" s="18">
        <f t="shared" si="0"/>
        <v>20974</v>
      </c>
      <c r="N17" s="67">
        <f t="shared" si="1"/>
        <v>1.1850309999999999</v>
      </c>
      <c r="O17" s="18">
        <f t="shared" si="2"/>
        <v>2726.619999999999</v>
      </c>
      <c r="P17" s="20">
        <f t="shared" si="3"/>
        <v>23700.62</v>
      </c>
      <c r="R17" s="22"/>
    </row>
    <row r="18" spans="2:18" s="21" customFormat="1" ht="18.75" customHeight="1" x14ac:dyDescent="0.25">
      <c r="B18" s="11">
        <v>19</v>
      </c>
      <c r="C18" s="64" t="s">
        <v>45</v>
      </c>
      <c r="D18" s="12" t="s">
        <v>46</v>
      </c>
      <c r="E18" s="13" t="s">
        <v>33</v>
      </c>
      <c r="F18" s="13" t="s">
        <v>20</v>
      </c>
      <c r="G18" s="65" t="s">
        <v>21</v>
      </c>
      <c r="H18" s="15" t="s">
        <v>22</v>
      </c>
      <c r="I18" s="66">
        <v>20000</v>
      </c>
      <c r="J18" s="17">
        <v>0.13</v>
      </c>
      <c r="K18" s="13" t="s">
        <v>23</v>
      </c>
      <c r="L18" s="15">
        <v>1.0487</v>
      </c>
      <c r="M18" s="18">
        <f t="shared" si="0"/>
        <v>20974</v>
      </c>
      <c r="N18" s="67">
        <f t="shared" si="1"/>
        <v>1.1850309999999999</v>
      </c>
      <c r="O18" s="18">
        <f t="shared" si="2"/>
        <v>2726.619999999999</v>
      </c>
      <c r="P18" s="20">
        <f t="shared" si="3"/>
        <v>23700.62</v>
      </c>
      <c r="R18" s="22"/>
    </row>
    <row r="19" spans="2:18" ht="18.75" customHeight="1" x14ac:dyDescent="0.25">
      <c r="B19" s="24" t="s">
        <v>47</v>
      </c>
      <c r="C19" s="25"/>
      <c r="D19" s="26"/>
      <c r="E19" s="27"/>
      <c r="F19" s="27"/>
      <c r="G19" s="27"/>
      <c r="H19" s="27"/>
      <c r="I19" s="28">
        <f>SUM(I6:I18)</f>
        <v>131748</v>
      </c>
      <c r="J19" s="27"/>
      <c r="K19" s="27"/>
      <c r="L19" s="29"/>
      <c r="M19" s="29">
        <f>SUM(M6:M18)</f>
        <v>138164.12760000001</v>
      </c>
      <c r="N19" s="29"/>
      <c r="O19" s="29">
        <f>SUM(O6:O18)</f>
        <v>17961.336587999998</v>
      </c>
      <c r="P19" s="30">
        <f>SUM(P6:P18)+0.03</f>
        <v>156125.49418799998</v>
      </c>
      <c r="R19" s="2" t="s">
        <v>48</v>
      </c>
    </row>
    <row r="20" spans="2:18" ht="18.75" customHeight="1" x14ac:dyDescent="0.25">
      <c r="B20" s="31" t="s">
        <v>49</v>
      </c>
      <c r="C20" s="32"/>
      <c r="D20" s="33"/>
      <c r="E20" s="34"/>
      <c r="F20" s="34"/>
      <c r="G20" s="35"/>
      <c r="H20" s="34"/>
      <c r="I20" s="34"/>
      <c r="J20" s="34"/>
      <c r="K20" s="34"/>
      <c r="L20" s="36"/>
      <c r="M20" s="36">
        <v>0</v>
      </c>
      <c r="N20" s="36"/>
      <c r="O20" s="36"/>
      <c r="P20" s="37">
        <v>0</v>
      </c>
    </row>
    <row r="21" spans="2:18" ht="18.75" customHeight="1" x14ac:dyDescent="0.25">
      <c r="B21" s="24" t="s">
        <v>50</v>
      </c>
      <c r="C21" s="25"/>
      <c r="D21" s="26"/>
      <c r="E21" s="27"/>
      <c r="F21" s="27"/>
      <c r="G21" s="27"/>
      <c r="H21" s="27"/>
      <c r="I21" s="27"/>
      <c r="J21" s="27"/>
      <c r="K21" s="27"/>
      <c r="L21" s="29"/>
      <c r="M21" s="29">
        <f>M19</f>
        <v>138164.12760000001</v>
      </c>
      <c r="N21" s="38"/>
      <c r="O21" s="29">
        <f>SUM(O20:O20)</f>
        <v>0</v>
      </c>
      <c r="P21" s="39">
        <f>P19</f>
        <v>156125.49418799998</v>
      </c>
    </row>
    <row r="22" spans="2:18" ht="25.5" customHeight="1" x14ac:dyDescent="0.25">
      <c r="B22" s="40" t="s">
        <v>51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2:18" ht="18.75" customHeight="1" x14ac:dyDescent="0.25">
      <c r="B23" s="8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9</v>
      </c>
      <c r="J23" s="9" t="s">
        <v>10</v>
      </c>
      <c r="K23" s="9" t="s">
        <v>11</v>
      </c>
      <c r="L23" s="9" t="s">
        <v>12</v>
      </c>
      <c r="M23" s="9" t="s">
        <v>13</v>
      </c>
      <c r="N23" s="9" t="s">
        <v>14</v>
      </c>
      <c r="O23" s="9" t="s">
        <v>15</v>
      </c>
      <c r="P23" s="10" t="s">
        <v>16</v>
      </c>
    </row>
    <row r="24" spans="2:18" s="21" customFormat="1" ht="18.75" customHeight="1" x14ac:dyDescent="0.25">
      <c r="B24" s="11">
        <v>1</v>
      </c>
      <c r="C24" s="43"/>
      <c r="D24" s="12"/>
      <c r="E24" s="13"/>
      <c r="F24" s="13"/>
      <c r="G24" s="14"/>
      <c r="H24" s="15"/>
      <c r="I24" s="16">
        <v>0</v>
      </c>
      <c r="J24" s="17"/>
      <c r="K24" s="13"/>
      <c r="L24" s="15"/>
      <c r="M24" s="18">
        <v>0</v>
      </c>
      <c r="N24" s="19"/>
      <c r="O24" s="18">
        <v>0</v>
      </c>
      <c r="P24" s="20">
        <v>0</v>
      </c>
    </row>
    <row r="25" spans="2:18" ht="18.75" customHeight="1" x14ac:dyDescent="0.25">
      <c r="B25" s="24" t="s">
        <v>47</v>
      </c>
      <c r="C25" s="25"/>
      <c r="D25" s="26"/>
      <c r="E25" s="27"/>
      <c r="F25" s="27"/>
      <c r="G25" s="27"/>
      <c r="H25" s="27"/>
      <c r="I25" s="28">
        <f>SUM(I24:I24)</f>
        <v>0</v>
      </c>
      <c r="J25" s="27"/>
      <c r="K25" s="27"/>
      <c r="L25" s="29"/>
      <c r="M25" s="29">
        <f t="shared" ref="M25:P25" si="4">SUM(M24:M24)</f>
        <v>0</v>
      </c>
      <c r="N25" s="29"/>
      <c r="O25" s="29">
        <f t="shared" si="4"/>
        <v>0</v>
      </c>
      <c r="P25" s="30">
        <f t="shared" si="4"/>
        <v>0</v>
      </c>
    </row>
    <row r="26" spans="2:18" ht="26.4" customHeight="1" x14ac:dyDescent="0.25">
      <c r="B26" s="40" t="s">
        <v>52</v>
      </c>
      <c r="C26" s="41"/>
      <c r="D26" s="41"/>
      <c r="E26" s="41"/>
      <c r="F26" s="44"/>
      <c r="G26" s="45" t="s">
        <v>53</v>
      </c>
      <c r="H26" s="46"/>
      <c r="I26" s="46"/>
      <c r="J26" s="46"/>
      <c r="K26" s="46"/>
      <c r="L26" s="46"/>
      <c r="M26" s="46"/>
      <c r="N26" s="46"/>
      <c r="O26" s="46"/>
      <c r="P26" s="47"/>
    </row>
    <row r="27" spans="2:18" ht="27.9" customHeight="1" x14ac:dyDescent="0.25">
      <c r="B27" s="48" t="s">
        <v>13</v>
      </c>
      <c r="C27" s="49"/>
      <c r="D27" s="9" t="s">
        <v>15</v>
      </c>
      <c r="E27" s="9" t="s">
        <v>16</v>
      </c>
      <c r="F27" s="50" t="s">
        <v>54</v>
      </c>
      <c r="G27" s="51"/>
      <c r="H27" s="52"/>
      <c r="I27" s="52"/>
      <c r="J27" s="52"/>
      <c r="K27" s="52"/>
      <c r="L27" s="52"/>
      <c r="M27" s="52"/>
      <c r="N27" s="52"/>
      <c r="O27" s="52"/>
      <c r="P27" s="53"/>
    </row>
    <row r="28" spans="2:18" ht="23.4" customHeight="1" thickBot="1" x14ac:dyDescent="0.3">
      <c r="B28" s="54">
        <f>E28/1.13</f>
        <v>0</v>
      </c>
      <c r="C28" s="55"/>
      <c r="D28" s="56">
        <f>E28-B28</f>
        <v>0</v>
      </c>
      <c r="E28" s="56"/>
      <c r="F28" s="57"/>
      <c r="G28" s="58"/>
      <c r="H28" s="59"/>
      <c r="I28" s="59"/>
      <c r="J28" s="59"/>
      <c r="K28" s="59"/>
      <c r="L28" s="59"/>
      <c r="M28" s="59"/>
      <c r="N28" s="59"/>
      <c r="O28" s="59"/>
      <c r="P28" s="60"/>
    </row>
    <row r="29" spans="2:18" ht="18.75" customHeight="1" x14ac:dyDescent="0.25"/>
    <row r="30" spans="2:18" ht="27" customHeight="1" x14ac:dyDescent="0.25">
      <c r="C30" s="2" t="s">
        <v>55</v>
      </c>
    </row>
    <row r="31" spans="2:18" ht="27" customHeight="1" x14ac:dyDescent="0.25">
      <c r="C31" s="2" t="s">
        <v>56</v>
      </c>
      <c r="D31" s="62"/>
    </row>
    <row r="32" spans="2:18" ht="27" customHeight="1" x14ac:dyDescent="0.25">
      <c r="C32" s="2" t="s">
        <v>57</v>
      </c>
    </row>
  </sheetData>
  <autoFilter ref="A5:R28" xr:uid="{00000000-0009-0000-0000-000000000000}"/>
  <mergeCells count="12">
    <mergeCell ref="B25:D25"/>
    <mergeCell ref="B26:F26"/>
    <mergeCell ref="B27:C27"/>
    <mergeCell ref="F27:F28"/>
    <mergeCell ref="G27:P28"/>
    <mergeCell ref="B28:C28"/>
    <mergeCell ref="B1:P1"/>
    <mergeCell ref="B2:P2"/>
    <mergeCell ref="B19:D19"/>
    <mergeCell ref="B20:D20"/>
    <mergeCell ref="B21:D21"/>
    <mergeCell ref="B22:P22"/>
  </mergeCells>
  <phoneticPr fontId="3" type="noConversion"/>
  <pageMargins left="0.35416666666666702" right="0.31458333333333299" top="0.27500000000000002" bottom="0.27500000000000002" header="0.31496062992126" footer="0.31496062992126"/>
  <pageSetup paperSize="9" scale="74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xiufeng.yan</dc:creator>
  <cp:lastModifiedBy>xiufeng.yan</cp:lastModifiedBy>
  <dcterms:created xsi:type="dcterms:W3CDTF">2015-06-05T18:19:34Z</dcterms:created>
  <dcterms:modified xsi:type="dcterms:W3CDTF">2021-01-15T07:55:32Z</dcterms:modified>
</cp:coreProperties>
</file>