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760"/>
  </bookViews>
  <sheets>
    <sheet name="Sept-19-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3" l="1"/>
  <c r="X7" i="3"/>
  <c r="Y7" i="3"/>
  <c r="AL23" i="3" l="1"/>
  <c r="AK23" i="3"/>
  <c r="AJ23" i="3"/>
  <c r="AI23" i="3"/>
  <c r="AE23" i="3"/>
  <c r="AD23" i="3"/>
  <c r="AC23" i="3"/>
  <c r="R23" i="3"/>
  <c r="Q23" i="3"/>
  <c r="O23" i="3"/>
  <c r="N23" i="3"/>
  <c r="M23" i="3"/>
  <c r="L23" i="3"/>
  <c r="K23" i="3"/>
  <c r="J23" i="3"/>
  <c r="I23" i="3"/>
  <c r="H23" i="3"/>
  <c r="AA22" i="3" l="1"/>
  <c r="Z22" i="3"/>
  <c r="Y22" i="3"/>
  <c r="X22" i="3"/>
  <c r="W22" i="3"/>
  <c r="V22" i="3"/>
  <c r="U22" i="3"/>
  <c r="T22" i="3"/>
  <c r="S22" i="3"/>
  <c r="P22" i="3"/>
  <c r="AB22" i="3" l="1"/>
  <c r="AA21" i="3"/>
  <c r="Z21" i="3"/>
  <c r="Y21" i="3"/>
  <c r="X21" i="3"/>
  <c r="W21" i="3"/>
  <c r="V21" i="3"/>
  <c r="U21" i="3"/>
  <c r="T21" i="3"/>
  <c r="S21" i="3"/>
  <c r="AA20" i="3"/>
  <c r="Z20" i="3"/>
  <c r="Y20" i="3"/>
  <c r="X20" i="3"/>
  <c r="W20" i="3"/>
  <c r="V20" i="3"/>
  <c r="U20" i="3"/>
  <c r="T20" i="3"/>
  <c r="S20" i="3"/>
  <c r="AA19" i="3"/>
  <c r="Z19" i="3"/>
  <c r="Y19" i="3"/>
  <c r="X19" i="3"/>
  <c r="W19" i="3"/>
  <c r="V19" i="3"/>
  <c r="U19" i="3"/>
  <c r="T19" i="3"/>
  <c r="S19" i="3"/>
  <c r="AA18" i="3"/>
  <c r="Z18" i="3"/>
  <c r="Y18" i="3"/>
  <c r="X18" i="3"/>
  <c r="W18" i="3"/>
  <c r="V18" i="3"/>
  <c r="U18" i="3"/>
  <c r="T18" i="3"/>
  <c r="S18" i="3"/>
  <c r="AA17" i="3"/>
  <c r="Z17" i="3"/>
  <c r="Y17" i="3"/>
  <c r="X17" i="3"/>
  <c r="W17" i="3"/>
  <c r="V17" i="3"/>
  <c r="U17" i="3"/>
  <c r="T17" i="3"/>
  <c r="S17" i="3"/>
  <c r="AA16" i="3"/>
  <c r="Z16" i="3"/>
  <c r="Y16" i="3"/>
  <c r="X16" i="3"/>
  <c r="W16" i="3"/>
  <c r="V16" i="3"/>
  <c r="U16" i="3"/>
  <c r="T16" i="3"/>
  <c r="S16" i="3"/>
  <c r="AA15" i="3"/>
  <c r="Z15" i="3"/>
  <c r="Y15" i="3"/>
  <c r="X15" i="3"/>
  <c r="W15" i="3"/>
  <c r="V15" i="3"/>
  <c r="U15" i="3"/>
  <c r="T15" i="3"/>
  <c r="P21" i="3"/>
  <c r="AB21" i="3" s="1"/>
  <c r="AF21" i="3" s="1"/>
  <c r="AM21" i="3" s="1"/>
  <c r="P20" i="3"/>
  <c r="AH20" i="3" s="1"/>
  <c r="P19" i="3"/>
  <c r="AH19" i="3" s="1"/>
  <c r="P18" i="3"/>
  <c r="AB18" i="3" s="1"/>
  <c r="AF18" i="3" s="1"/>
  <c r="AM18" i="3" s="1"/>
  <c r="P17" i="3"/>
  <c r="AB17" i="3" s="1"/>
  <c r="AF17" i="3" s="1"/>
  <c r="AM17" i="3" s="1"/>
  <c r="P16" i="3"/>
  <c r="AB16" i="3" s="1"/>
  <c r="AF16" i="3" s="1"/>
  <c r="AM16" i="3" s="1"/>
  <c r="G15" i="3"/>
  <c r="P15" i="3" s="1"/>
  <c r="AB15" i="3" s="1"/>
  <c r="AF15" i="3" s="1"/>
  <c r="S15" i="3" l="1"/>
  <c r="AG15" i="3" s="1"/>
  <c r="AM15" i="3" s="1"/>
  <c r="AF22" i="3"/>
  <c r="AB19" i="3"/>
  <c r="AF19" i="3" s="1"/>
  <c r="AM19" i="3" s="1"/>
  <c r="AB20" i="3"/>
  <c r="AF20" i="3" s="1"/>
  <c r="AM20" i="3" s="1"/>
  <c r="AM22" i="3" l="1"/>
  <c r="AG6" i="3"/>
  <c r="AG5" i="3"/>
  <c r="AG9" i="3"/>
  <c r="AG8" i="3"/>
  <c r="AG14" i="3"/>
  <c r="AA14" i="3" l="1"/>
  <c r="Z14" i="3"/>
  <c r="Y14" i="3"/>
  <c r="X14" i="3"/>
  <c r="W14" i="3"/>
  <c r="V14" i="3"/>
  <c r="U14" i="3"/>
  <c r="T14" i="3"/>
  <c r="S14" i="3"/>
  <c r="P14" i="3"/>
  <c r="AA13" i="3"/>
  <c r="Z13" i="3"/>
  <c r="Y13" i="3"/>
  <c r="X13" i="3"/>
  <c r="W13" i="3"/>
  <c r="V13" i="3"/>
  <c r="U13" i="3"/>
  <c r="T13" i="3"/>
  <c r="S13" i="3"/>
  <c r="P13" i="3"/>
  <c r="AA12" i="3"/>
  <c r="Z12" i="3"/>
  <c r="Y12" i="3"/>
  <c r="X12" i="3"/>
  <c r="W12" i="3"/>
  <c r="V12" i="3"/>
  <c r="U12" i="3"/>
  <c r="T12" i="3"/>
  <c r="S12" i="3"/>
  <c r="AG12" i="3" s="1"/>
  <c r="P12" i="3"/>
  <c r="AA11" i="3"/>
  <c r="Z11" i="3"/>
  <c r="Y11" i="3"/>
  <c r="X11" i="3"/>
  <c r="W11" i="3"/>
  <c r="V11" i="3"/>
  <c r="U11" i="3"/>
  <c r="T11" i="3"/>
  <c r="G11" i="3"/>
  <c r="G23" i="3" s="1"/>
  <c r="AA10" i="3"/>
  <c r="Z10" i="3"/>
  <c r="Y10" i="3"/>
  <c r="X10" i="3"/>
  <c r="W10" i="3"/>
  <c r="V10" i="3"/>
  <c r="U10" i="3"/>
  <c r="T10" i="3"/>
  <c r="S10" i="3"/>
  <c r="AG10" i="3" s="1"/>
  <c r="P10" i="3"/>
  <c r="AH10" i="3" s="1"/>
  <c r="AA9" i="3"/>
  <c r="Z9" i="3"/>
  <c r="Y9" i="3"/>
  <c r="X9" i="3"/>
  <c r="W9" i="3"/>
  <c r="V9" i="3"/>
  <c r="U9" i="3"/>
  <c r="T9" i="3"/>
  <c r="S9" i="3"/>
  <c r="P9" i="3"/>
  <c r="AB9" i="3" s="1"/>
  <c r="AF9" i="3" s="1"/>
  <c r="AM9" i="3" s="1"/>
  <c r="AA8" i="3"/>
  <c r="Z8" i="3"/>
  <c r="Y8" i="3"/>
  <c r="X8" i="3"/>
  <c r="W8" i="3"/>
  <c r="V8" i="3"/>
  <c r="U8" i="3"/>
  <c r="T8" i="3"/>
  <c r="S8" i="3"/>
  <c r="P8" i="3"/>
  <c r="AB8" i="3" s="1"/>
  <c r="AA7" i="3"/>
  <c r="Z7" i="3"/>
  <c r="V7" i="3"/>
  <c r="U7" i="3"/>
  <c r="T7" i="3"/>
  <c r="S7" i="3"/>
  <c r="AG7" i="3" s="1"/>
  <c r="P7" i="3"/>
  <c r="AH7" i="3" s="1"/>
  <c r="AA6" i="3"/>
  <c r="Z6" i="3"/>
  <c r="Y6" i="3"/>
  <c r="X6" i="3"/>
  <c r="W6" i="3"/>
  <c r="V6" i="3"/>
  <c r="U6" i="3"/>
  <c r="T6" i="3"/>
  <c r="S6" i="3"/>
  <c r="P6" i="3"/>
  <c r="AB6" i="3" s="1"/>
  <c r="AF6" i="3" s="1"/>
  <c r="AM6" i="3" s="1"/>
  <c r="AA5" i="3"/>
  <c r="Z5" i="3"/>
  <c r="Y5" i="3"/>
  <c r="X5" i="3"/>
  <c r="W5" i="3"/>
  <c r="V5" i="3"/>
  <c r="U5" i="3"/>
  <c r="T5" i="3"/>
  <c r="S5" i="3"/>
  <c r="P5" i="3"/>
  <c r="AB5" i="3" s="1"/>
  <c r="AF5" i="3" s="1"/>
  <c r="AM5" i="3" s="1"/>
  <c r="AA4" i="3"/>
  <c r="Z4" i="3"/>
  <c r="Y4" i="3"/>
  <c r="X4" i="3"/>
  <c r="W4" i="3"/>
  <c r="V4" i="3"/>
  <c r="U4" i="3"/>
  <c r="T4" i="3"/>
  <c r="S4" i="3"/>
  <c r="AG4" i="3" s="1"/>
  <c r="P4" i="3"/>
  <c r="AH4" i="3" s="1"/>
  <c r="AA3" i="3"/>
  <c r="AA23" i="3" s="1"/>
  <c r="Z3" i="3"/>
  <c r="Y3" i="3"/>
  <c r="X3" i="3"/>
  <c r="W3" i="3"/>
  <c r="W23" i="3" s="1"/>
  <c r="V3" i="3"/>
  <c r="U3" i="3"/>
  <c r="T3" i="3"/>
  <c r="S3" i="3"/>
  <c r="P3" i="3"/>
  <c r="V23" i="3" l="1"/>
  <c r="Z23" i="3"/>
  <c r="T23" i="3"/>
  <c r="X23" i="3"/>
  <c r="AH23" i="3"/>
  <c r="U23" i="3"/>
  <c r="Y23" i="3"/>
  <c r="AB3" i="3"/>
  <c r="AF8" i="3"/>
  <c r="S11" i="3"/>
  <c r="AG11" i="3" s="1"/>
  <c r="AG3" i="3"/>
  <c r="AG23" i="3" s="1"/>
  <c r="P11" i="3"/>
  <c r="P23" i="3" s="1"/>
  <c r="AB4" i="3"/>
  <c r="AF4" i="3" s="1"/>
  <c r="AM4" i="3" s="1"/>
  <c r="AB7" i="3"/>
  <c r="AF7" i="3" s="1"/>
  <c r="AM7" i="3" s="1"/>
  <c r="AB10" i="3"/>
  <c r="AF10" i="3" s="1"/>
  <c r="AM10" i="3" s="1"/>
  <c r="AB12" i="3"/>
  <c r="AF12" i="3" s="1"/>
  <c r="AM12" i="3" s="1"/>
  <c r="AB13" i="3"/>
  <c r="AF13" i="3" s="1"/>
  <c r="AM13" i="3" s="1"/>
  <c r="AB14" i="3"/>
  <c r="AF14" i="3" s="1"/>
  <c r="AM14" i="3" s="1"/>
  <c r="S23" i="3" l="1"/>
  <c r="AF3" i="3"/>
  <c r="AM3" i="3"/>
  <c r="AM8" i="3"/>
  <c r="AB11" i="3"/>
  <c r="AF11" i="3" s="1"/>
  <c r="AM11" i="3" s="1"/>
  <c r="AF23" i="3" l="1"/>
  <c r="AM23" i="3"/>
  <c r="AB23" i="3"/>
</calcChain>
</file>

<file path=xl/comments1.xml><?xml version="1.0" encoding="utf-8"?>
<comments xmlns="http://schemas.openxmlformats.org/spreadsheetml/2006/main">
  <authors>
    <author>Rajnish Chauhan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Branch - Mugappair</t>
        </r>
      </text>
    </comment>
  </commentList>
</comments>
</file>

<file path=xl/sharedStrings.xml><?xml version="1.0" encoding="utf-8"?>
<sst xmlns="http://schemas.openxmlformats.org/spreadsheetml/2006/main" count="119" uniqueCount="99">
  <si>
    <t>Salary Structure</t>
  </si>
  <si>
    <t>For Salary Calculations</t>
  </si>
  <si>
    <t>S. No.</t>
  </si>
  <si>
    <t>Name Of The Employee</t>
  </si>
  <si>
    <t>Designation</t>
  </si>
  <si>
    <t>Bank Name</t>
  </si>
  <si>
    <t>IFSC code</t>
  </si>
  <si>
    <t>Account No.</t>
  </si>
  <si>
    <t>Basic</t>
  </si>
  <si>
    <t>HRA</t>
  </si>
  <si>
    <t>Life Style Allow.</t>
  </si>
  <si>
    <t>Health Club Reimb.</t>
  </si>
  <si>
    <t>Leave Travel Allow.</t>
  </si>
  <si>
    <t>Convey. Allow.</t>
  </si>
  <si>
    <t>Special Allow.</t>
  </si>
  <si>
    <t>Software Allow.</t>
  </si>
  <si>
    <t>Med. Allow.</t>
  </si>
  <si>
    <t>Gross Salary</t>
  </si>
  <si>
    <t>Days in Month</t>
  </si>
  <si>
    <t>Earned Days</t>
  </si>
  <si>
    <t>Incentives</t>
  </si>
  <si>
    <t>Bonus/ Advance/ Leaves/ Overtime</t>
  </si>
  <si>
    <t>Arrears</t>
  </si>
  <si>
    <t>EPF @ 12%</t>
  </si>
  <si>
    <t>ESIC @ .75%</t>
  </si>
  <si>
    <t>Labour Welfare Fund</t>
  </si>
  <si>
    <t>TDS</t>
  </si>
  <si>
    <t>Advance Ded.</t>
  </si>
  <si>
    <t>Net Payable Salary</t>
  </si>
  <si>
    <t>Executive - Finance</t>
  </si>
  <si>
    <t>IT Recruiter</t>
  </si>
  <si>
    <t>Senior US IT Recruiter</t>
  </si>
  <si>
    <t>Senior Recruiter</t>
  </si>
  <si>
    <t>Finance Executive - Trainee</t>
  </si>
  <si>
    <t>Asst. Vice President</t>
  </si>
  <si>
    <t>Consultant - Business Manager</t>
  </si>
  <si>
    <t>Program Management Lead</t>
  </si>
  <si>
    <t>TOTAL</t>
  </si>
  <si>
    <t>Professional Tax</t>
  </si>
  <si>
    <t>Salary Deductions</t>
  </si>
  <si>
    <t>AVP</t>
  </si>
  <si>
    <t>HDFC0000833</t>
  </si>
  <si>
    <t>Campaign Manager</t>
  </si>
  <si>
    <t>SBI</t>
  </si>
  <si>
    <t>SBIN0001019</t>
  </si>
  <si>
    <t>Sr. Data Analyst</t>
  </si>
  <si>
    <t>ICIC0003755</t>
  </si>
  <si>
    <t>Asst. Opps Manager</t>
  </si>
  <si>
    <t>INDB0000213</t>
  </si>
  <si>
    <t>Service Partnership Manager</t>
  </si>
  <si>
    <t>SBIN0011285</t>
  </si>
  <si>
    <t>HDFC BANK </t>
  </si>
  <si>
    <t> HDFC0002043 </t>
  </si>
  <si>
    <t>AXIS</t>
  </si>
  <si>
    <t>UTIB0000234</t>
  </si>
  <si>
    <t>INDIAN BANK</t>
  </si>
  <si>
    <t>IDIB000D035</t>
  </si>
  <si>
    <t>Axis Bank</t>
  </si>
  <si>
    <t>UTIB0001544</t>
  </si>
  <si>
    <t>INDIAN OVERSEAS BANK</t>
  </si>
  <si>
    <t>IOBA0000072</t>
  </si>
  <si>
    <t>AXIS BANK</t>
  </si>
  <si>
    <t>FEDERAL BANK</t>
  </si>
  <si>
    <t>FDRL0001566</t>
  </si>
  <si>
    <t>IDIB000P008</t>
  </si>
  <si>
    <t>UTIB0000428</t>
  </si>
  <si>
    <t>KARURVYSA BANK</t>
  </si>
  <si>
    <t>KVBL0001278</t>
  </si>
  <si>
    <t>System Administrator</t>
  </si>
  <si>
    <t>State Bank of India</t>
  </si>
  <si>
    <t>SBIN0005090</t>
  </si>
  <si>
    <t>Vice President – Process Automation</t>
  </si>
  <si>
    <t>HDFC Bank Ltd.</t>
  </si>
  <si>
    <t>ICICI Bank Ltd.</t>
  </si>
  <si>
    <t>IndusInd Bank</t>
  </si>
  <si>
    <t>Standard Chartered</t>
  </si>
  <si>
    <t>SCBL0036079</t>
  </si>
  <si>
    <t>SBIN0001902</t>
  </si>
  <si>
    <t>Data Analyst</t>
  </si>
  <si>
    <t xml:space="preserve">Gurdeep   Kaur </t>
  </si>
  <si>
    <t xml:space="preserve">Sultan Ahmad </t>
  </si>
  <si>
    <t xml:space="preserve">Ranjeet Singh </t>
  </si>
  <si>
    <t xml:space="preserve">Rajesh Kumar </t>
  </si>
  <si>
    <t xml:space="preserve">Anuja Narwal </t>
  </si>
  <si>
    <t xml:space="preserve">Mukesh Singh </t>
  </si>
  <si>
    <t xml:space="preserve">Kamlesh Thakur </t>
  </si>
  <si>
    <t xml:space="preserve">Anju Rani </t>
  </si>
  <si>
    <t xml:space="preserve">Titiksha Kaushik </t>
  </si>
  <si>
    <t xml:space="preserve">Sajanpreet Singh </t>
  </si>
  <si>
    <t xml:space="preserve">Ramandeep Kaur </t>
  </si>
  <si>
    <t>Om Kumar</t>
  </si>
  <si>
    <t xml:space="preserve">Madhuri </t>
  </si>
  <si>
    <t>Himanshu Mittal</t>
  </si>
  <si>
    <t>Shivam Bishore</t>
  </si>
  <si>
    <t xml:space="preserve">Rupinder Kaur </t>
  </si>
  <si>
    <t xml:space="preserve">Sajnam Kaur </t>
  </si>
  <si>
    <t xml:space="preserve">Sushma Chauhan </t>
  </si>
  <si>
    <t>Ankur Rana</t>
  </si>
  <si>
    <t>Rajnish Chauhan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</si>
</sst>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rgb="FFFF0000"/>
      <name val="Cambria"/>
      <family val="1"/>
    </font>
    <font>
      <sz val="10"/>
      <color rgb="FF222222"/>
      <name val="Cambria"/>
      <family val="1"/>
    </font>
    <font>
      <sz val="10"/>
      <color rgb="FF000000"/>
      <name val="Cambria"/>
      <family val="1"/>
    </font>
    <font>
      <sz val="9"/>
      <name val="Cambria"/>
      <family val="1"/>
    </font>
    <font>
      <b/>
      <sz val="9"/>
      <color indexed="81"/>
      <name val="Tahoma"/>
      <family val="2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2" fillId="0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5" fillId="6" borderId="1" xfId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43" fontId="5" fillId="8" borderId="1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3" fillId="10" borderId="1" xfId="0" applyFont="1" applyFill="1" applyBorder="1" applyAlignment="1"/>
    <xf numFmtId="43" fontId="5" fillId="10" borderId="1" xfId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left" vertical="center"/>
    </xf>
    <xf numFmtId="0" fontId="9" fillId="0" borderId="12" xfId="0" quotePrefix="1" applyFont="1" applyFill="1" applyBorder="1" applyAlignment="1">
      <alignment horizontal="left"/>
    </xf>
    <xf numFmtId="0" fontId="9" fillId="0" borderId="13" xfId="0" applyFont="1" applyFill="1" applyBorder="1" applyAlignment="1">
      <alignment wrapText="1"/>
    </xf>
    <xf numFmtId="0" fontId="9" fillId="0" borderId="14" xfId="0" quotePrefix="1" applyFont="1" applyFill="1" applyBorder="1" applyAlignment="1">
      <alignment horizontal="left" wrapText="1"/>
    </xf>
    <xf numFmtId="0" fontId="9" fillId="0" borderId="14" xfId="0" quotePrefix="1" applyFont="1" applyFill="1" applyBorder="1" applyAlignment="1">
      <alignment horizontal="left"/>
    </xf>
    <xf numFmtId="0" fontId="9" fillId="0" borderId="5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2" fillId="0" borderId="1" xfId="0" applyFont="1" applyBorder="1" applyAlignment="1"/>
    <xf numFmtId="1" fontId="6" fillId="0" borderId="3" xfId="0" applyNumberFormat="1" applyFont="1" applyFill="1" applyBorder="1" applyAlignment="1">
      <alignment horizontal="right" vertical="center"/>
    </xf>
    <xf numFmtId="0" fontId="12" fillId="0" borderId="3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10" borderId="0" xfId="0" applyNumberFormat="1" applyFont="1" applyFill="1" applyBorder="1" applyAlignment="1">
      <alignment horizontal="right" vertical="center"/>
    </xf>
    <xf numFmtId="0" fontId="13" fillId="9" borderId="1" xfId="0" applyFont="1" applyFill="1" applyBorder="1" applyAlignment="1"/>
    <xf numFmtId="0" fontId="13" fillId="9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8" fillId="11" borderId="15" xfId="0" applyFont="1" applyFill="1" applyBorder="1" applyAlignment="1">
      <alignment wrapText="1"/>
    </xf>
    <xf numFmtId="15" fontId="6" fillId="0" borderId="5" xfId="0" applyNumberFormat="1" applyFont="1" applyFill="1" applyBorder="1" applyAlignment="1">
      <alignment horizontal="left" vertical="center"/>
    </xf>
    <xf numFmtId="15" fontId="6" fillId="9" borderId="1" xfId="0" applyNumberFormat="1" applyFont="1" applyFill="1" applyBorder="1" applyAlignment="1">
      <alignment horizontal="left" vertical="center"/>
    </xf>
    <xf numFmtId="15" fontId="6" fillId="9" borderId="3" xfId="0" applyNumberFormat="1" applyFont="1" applyFill="1" applyBorder="1" applyAlignment="1">
      <alignment horizontal="left" vertical="center"/>
    </xf>
    <xf numFmtId="0" fontId="8" fillId="11" borderId="15" xfId="0" applyFont="1" applyFill="1" applyBorder="1" applyAlignment="1">
      <alignment horizontal="left" wrapText="1"/>
    </xf>
    <xf numFmtId="0" fontId="9" fillId="0" borderId="11" xfId="0" applyFont="1" applyFill="1" applyBorder="1" applyAlignment="1"/>
    <xf numFmtId="15" fontId="6" fillId="0" borderId="5" xfId="0" applyNumberFormat="1" applyFont="1" applyFill="1" applyBorder="1" applyAlignment="1">
      <alignment vertical="center"/>
    </xf>
    <xf numFmtId="0" fontId="6" fillId="0" borderId="13" xfId="0" applyFont="1" applyFill="1" applyBorder="1" applyAlignment="1"/>
    <xf numFmtId="0" fontId="9" fillId="0" borderId="13" xfId="0" applyFont="1" applyFill="1" applyBorder="1" applyAlignment="1"/>
    <xf numFmtId="15" fontId="6" fillId="9" borderId="1" xfId="0" applyNumberFormat="1" applyFont="1" applyFill="1" applyBorder="1" applyAlignment="1">
      <alignment vertical="center"/>
    </xf>
    <xf numFmtId="15" fontId="6" fillId="9" borderId="3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0" fontId="14" fillId="0" borderId="0" xfId="0" applyFont="1" applyFill="1" applyBorder="1" applyAlignment="1">
      <alignment horizontal="left" vertical="top" wrapText="1" indent="20"/>
    </xf>
    <xf numFmtId="0" fontId="3" fillId="2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31076</xdr:rowOff>
    </xdr:from>
    <xdr:to>
      <xdr:col>1</xdr:col>
      <xdr:colOff>1152524</xdr:colOff>
      <xdr:row>31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3001"/>
          <a:ext cx="1152524" cy="740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0" sqref="E10"/>
    </sheetView>
  </sheetViews>
  <sheetFormatPr defaultColWidth="9.1796875" defaultRowHeight="12.5" x14ac:dyDescent="0.25"/>
  <cols>
    <col min="1" max="1" width="5.54296875" style="1" bestFit="1" customWidth="1"/>
    <col min="2" max="2" width="24.54296875" style="1" bestFit="1" customWidth="1"/>
    <col min="3" max="3" width="25.7265625" style="1" bestFit="1" customWidth="1"/>
    <col min="4" max="4" width="12.7265625" style="1" customWidth="1"/>
    <col min="5" max="5" width="13.54296875" style="1" customWidth="1"/>
    <col min="6" max="6" width="21.7265625" style="1" customWidth="1"/>
    <col min="7" max="8" width="7.81640625" style="1" bestFit="1" customWidth="1"/>
    <col min="9" max="9" width="8.81640625" style="1" bestFit="1" customWidth="1"/>
    <col min="10" max="10" width="11" style="1" bestFit="1" customWidth="1"/>
    <col min="11" max="11" width="11.81640625" style="1" customWidth="1"/>
    <col min="12" max="12" width="7.54296875" style="1" bestFit="1" customWidth="1"/>
    <col min="13" max="13" width="7.1796875" style="1" bestFit="1" customWidth="1"/>
    <col min="14" max="14" width="8.54296875" style="1" bestFit="1" customWidth="1"/>
    <col min="15" max="15" width="6.7265625" style="1" bestFit="1" customWidth="1"/>
    <col min="16" max="16" width="7.81640625" style="1" bestFit="1" customWidth="1"/>
    <col min="17" max="17" width="8" style="1" customWidth="1"/>
    <col min="18" max="18" width="7.7265625" style="1" bestFit="1" customWidth="1"/>
    <col min="19" max="20" width="7.81640625" style="1" bestFit="1" customWidth="1"/>
    <col min="21" max="21" width="8.81640625" style="1" bestFit="1" customWidth="1"/>
    <col min="22" max="22" width="11" style="1" bestFit="1" customWidth="1"/>
    <col min="23" max="23" width="12" style="1" bestFit="1" customWidth="1"/>
    <col min="24" max="24" width="7.54296875" style="1" bestFit="1" customWidth="1"/>
    <col min="25" max="25" width="7.1796875" style="1" bestFit="1" customWidth="1"/>
    <col min="26" max="26" width="8.54296875" style="1" bestFit="1" customWidth="1"/>
    <col min="27" max="27" width="6.7265625" style="1" bestFit="1" customWidth="1"/>
    <col min="28" max="28" width="7.81640625" style="1" bestFit="1" customWidth="1"/>
    <col min="29" max="29" width="10" style="1" bestFit="1" customWidth="1"/>
    <col min="30" max="30" width="16.54296875" style="1" bestFit="1" customWidth="1"/>
    <col min="31" max="31" width="7.54296875" style="1" bestFit="1" customWidth="1"/>
    <col min="32" max="32" width="7.81640625" style="1" bestFit="1" customWidth="1"/>
    <col min="33" max="33" width="6.7265625" style="1" bestFit="1" customWidth="1"/>
    <col min="34" max="34" width="8.7265625" style="1" customWidth="1"/>
    <col min="35" max="35" width="11.54296875" style="1" bestFit="1" customWidth="1"/>
    <col min="36" max="36" width="8" style="1" customWidth="1"/>
    <col min="37" max="37" width="8" style="1" bestFit="1" customWidth="1"/>
    <col min="38" max="38" width="12" style="1" customWidth="1"/>
    <col min="39" max="39" width="11.7265625" style="1" bestFit="1" customWidth="1"/>
    <col min="40" max="16384" width="9.1796875" style="3"/>
  </cols>
  <sheetData>
    <row r="1" spans="1:39" ht="14.25" x14ac:dyDescent="0.2">
      <c r="G1" s="75" t="s">
        <v>0</v>
      </c>
      <c r="H1" s="75"/>
      <c r="I1" s="75"/>
      <c r="J1" s="75"/>
      <c r="K1" s="75"/>
      <c r="L1" s="75"/>
      <c r="M1" s="75"/>
      <c r="N1" s="75"/>
      <c r="O1" s="75"/>
      <c r="P1" s="75"/>
      <c r="Q1" s="2"/>
      <c r="R1" s="2"/>
      <c r="S1" s="76" t="s">
        <v>1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8"/>
      <c r="AG1" s="76" t="s">
        <v>39</v>
      </c>
      <c r="AH1" s="77"/>
      <c r="AI1" s="77"/>
      <c r="AJ1" s="77"/>
      <c r="AK1" s="77"/>
      <c r="AL1" s="78"/>
      <c r="AM1" s="31"/>
    </row>
    <row r="2" spans="1:39" s="13" customFormat="1" ht="38.25" x14ac:dyDescent="0.25">
      <c r="A2" s="4" t="s">
        <v>2</v>
      </c>
      <c r="B2" s="5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9" t="s">
        <v>19</v>
      </c>
      <c r="S2" s="10" t="s">
        <v>8</v>
      </c>
      <c r="T2" s="10" t="s">
        <v>9</v>
      </c>
      <c r="U2" s="10" t="s">
        <v>10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1" t="s">
        <v>17</v>
      </c>
      <c r="AC2" s="12" t="s">
        <v>20</v>
      </c>
      <c r="AD2" s="12" t="s">
        <v>21</v>
      </c>
      <c r="AE2" s="12" t="s">
        <v>22</v>
      </c>
      <c r="AF2" s="11" t="s">
        <v>17</v>
      </c>
      <c r="AG2" s="21" t="s">
        <v>23</v>
      </c>
      <c r="AH2" s="21" t="s">
        <v>24</v>
      </c>
      <c r="AI2" s="21" t="s">
        <v>25</v>
      </c>
      <c r="AJ2" s="21" t="s">
        <v>26</v>
      </c>
      <c r="AK2" s="21" t="s">
        <v>27</v>
      </c>
      <c r="AL2" s="21" t="s">
        <v>38</v>
      </c>
      <c r="AM2" s="32" t="s">
        <v>28</v>
      </c>
    </row>
    <row r="3" spans="1:39" s="15" customFormat="1" ht="14.5" x14ac:dyDescent="0.25">
      <c r="A3" s="22">
        <v>1</v>
      </c>
      <c r="B3" s="73" t="s">
        <v>79</v>
      </c>
      <c r="C3" s="52" t="s">
        <v>29</v>
      </c>
      <c r="D3" s="62" t="s">
        <v>51</v>
      </c>
      <c r="E3" s="68" t="s">
        <v>52</v>
      </c>
      <c r="F3" s="35">
        <v>10017</v>
      </c>
      <c r="G3" s="23">
        <v>12000</v>
      </c>
      <c r="H3" s="23">
        <v>6000</v>
      </c>
      <c r="I3" s="23">
        <v>0</v>
      </c>
      <c r="J3" s="23">
        <v>0</v>
      </c>
      <c r="K3" s="23">
        <v>0</v>
      </c>
      <c r="L3" s="23">
        <v>1600</v>
      </c>
      <c r="M3" s="23">
        <v>0</v>
      </c>
      <c r="N3" s="23">
        <v>2200</v>
      </c>
      <c r="O3" s="23">
        <v>2724</v>
      </c>
      <c r="P3" s="24">
        <f>SUM(G3:O3)</f>
        <v>24524</v>
      </c>
      <c r="Q3" s="25">
        <v>30</v>
      </c>
      <c r="R3" s="25">
        <v>30</v>
      </c>
      <c r="S3" s="26">
        <f t="shared" ref="S3:S14" si="0">ROUND((G3/Q3*R3),0)</f>
        <v>12000</v>
      </c>
      <c r="T3" s="26">
        <f t="shared" ref="T3:T14" si="1">ROUND((H3/Q3*R3),0)</f>
        <v>6000</v>
      </c>
      <c r="U3" s="26">
        <f t="shared" ref="U3:U14" si="2">ROUND((I3/Q3*R3),0)</f>
        <v>0</v>
      </c>
      <c r="V3" s="26">
        <f t="shared" ref="V3:V14" si="3">ROUND((J3/Q3*R3),0)</f>
        <v>0</v>
      </c>
      <c r="W3" s="26">
        <f t="shared" ref="W3:W14" si="4">ROUND((K3/Q3*R3),0)</f>
        <v>0</v>
      </c>
      <c r="X3" s="26">
        <f t="shared" ref="X3:X14" si="5">ROUND((L3/Q3*R3),0)</f>
        <v>1600</v>
      </c>
      <c r="Y3" s="26">
        <f t="shared" ref="Y3:Y14" si="6">ROUND((M3/Q3*R3),0)</f>
        <v>0</v>
      </c>
      <c r="Z3" s="26">
        <f t="shared" ref="Z3:Z14" si="7">ROUND((N3/Q3*R3),0)</f>
        <v>2200</v>
      </c>
      <c r="AA3" s="26">
        <f t="shared" ref="AA3:AA14" si="8">ROUND((O3/Q3*R3),0)</f>
        <v>2724</v>
      </c>
      <c r="AB3" s="26">
        <f t="shared" ref="AB3:AB22" si="9">ROUND((P3/Q3*R3),0)</f>
        <v>24524</v>
      </c>
      <c r="AC3" s="26"/>
      <c r="AD3" s="26"/>
      <c r="AE3" s="26"/>
      <c r="AF3" s="26">
        <f>ROUND(ROUND(SUM(AB3:AE3),0),0)</f>
        <v>24524</v>
      </c>
      <c r="AG3" s="26">
        <f>S3*12%</f>
        <v>1440</v>
      </c>
      <c r="AH3" s="26"/>
      <c r="AI3" s="26">
        <v>20</v>
      </c>
      <c r="AJ3" s="26"/>
      <c r="AK3" s="26"/>
      <c r="AL3" s="26">
        <v>200</v>
      </c>
      <c r="AM3" s="33">
        <f>AF3-AG3-AH3-AI3-AJ3-AK3-AL3</f>
        <v>22864</v>
      </c>
    </row>
    <row r="4" spans="1:39" s="15" customFormat="1" ht="14.5" x14ac:dyDescent="0.25">
      <c r="A4" s="22">
        <v>2</v>
      </c>
      <c r="B4" s="73" t="s">
        <v>80</v>
      </c>
      <c r="C4" s="52" t="s">
        <v>30</v>
      </c>
      <c r="D4" s="36" t="s">
        <v>53</v>
      </c>
      <c r="E4" s="69" t="s">
        <v>54</v>
      </c>
      <c r="F4" s="37">
        <v>10073</v>
      </c>
      <c r="G4" s="23">
        <v>12000</v>
      </c>
      <c r="H4" s="23">
        <v>5000</v>
      </c>
      <c r="I4" s="23">
        <v>0</v>
      </c>
      <c r="J4" s="23">
        <v>0</v>
      </c>
      <c r="K4" s="23">
        <v>0</v>
      </c>
      <c r="L4" s="23">
        <v>800</v>
      </c>
      <c r="M4" s="23">
        <v>0</v>
      </c>
      <c r="N4" s="23">
        <v>500</v>
      </c>
      <c r="O4" s="23">
        <v>370</v>
      </c>
      <c r="P4" s="24">
        <f t="shared" ref="P4:P22" si="10">SUM(G4:O4)</f>
        <v>18670</v>
      </c>
      <c r="Q4" s="25">
        <v>30</v>
      </c>
      <c r="R4" s="25">
        <v>29.5</v>
      </c>
      <c r="S4" s="26">
        <f t="shared" si="0"/>
        <v>11800</v>
      </c>
      <c r="T4" s="26">
        <f t="shared" si="1"/>
        <v>4917</v>
      </c>
      <c r="U4" s="26">
        <f t="shared" si="2"/>
        <v>0</v>
      </c>
      <c r="V4" s="26">
        <f t="shared" si="3"/>
        <v>0</v>
      </c>
      <c r="W4" s="26">
        <f t="shared" si="4"/>
        <v>0</v>
      </c>
      <c r="X4" s="26">
        <f t="shared" si="5"/>
        <v>787</v>
      </c>
      <c r="Y4" s="26">
        <f t="shared" si="6"/>
        <v>0</v>
      </c>
      <c r="Z4" s="26">
        <f t="shared" si="7"/>
        <v>492</v>
      </c>
      <c r="AA4" s="26">
        <f t="shared" si="8"/>
        <v>364</v>
      </c>
      <c r="AB4" s="26">
        <f t="shared" si="9"/>
        <v>18359</v>
      </c>
      <c r="AC4" s="26"/>
      <c r="AD4" s="26"/>
      <c r="AE4" s="26"/>
      <c r="AF4" s="26">
        <f t="shared" ref="AF4:AF22" si="11">ROUND(ROUND(SUM(AB4:AE4),0),0)</f>
        <v>18359</v>
      </c>
      <c r="AG4" s="26">
        <f>S4*12%</f>
        <v>1416</v>
      </c>
      <c r="AH4" s="26">
        <f>ROUND((P4*0.75%),0)</f>
        <v>140</v>
      </c>
      <c r="AI4" s="26">
        <v>20</v>
      </c>
      <c r="AJ4" s="26"/>
      <c r="AK4" s="26"/>
      <c r="AL4" s="26">
        <v>200</v>
      </c>
      <c r="AM4" s="33">
        <f t="shared" ref="AM4:AM22" si="12">AF4-AG4-AH4-AI4-AJ4-AK4-AL4</f>
        <v>16583</v>
      </c>
    </row>
    <row r="5" spans="1:39" s="16" customFormat="1" ht="14.5" x14ac:dyDescent="0.25">
      <c r="A5" s="22">
        <v>3</v>
      </c>
      <c r="B5" s="73" t="s">
        <v>81</v>
      </c>
      <c r="C5" s="53" t="s">
        <v>31</v>
      </c>
      <c r="D5" s="63" t="s">
        <v>55</v>
      </c>
      <c r="E5" s="58" t="s">
        <v>56</v>
      </c>
      <c r="F5" s="34">
        <v>44670</v>
      </c>
      <c r="G5" s="27">
        <v>15000</v>
      </c>
      <c r="H5" s="27">
        <v>7500</v>
      </c>
      <c r="I5" s="27">
        <v>0</v>
      </c>
      <c r="J5" s="27">
        <v>0</v>
      </c>
      <c r="K5" s="27">
        <v>0</v>
      </c>
      <c r="L5" s="27">
        <v>1600</v>
      </c>
      <c r="M5" s="27">
        <v>3380</v>
      </c>
      <c r="N5" s="27">
        <v>900</v>
      </c>
      <c r="O5" s="27">
        <v>1500</v>
      </c>
      <c r="P5" s="28">
        <f t="shared" si="10"/>
        <v>29880</v>
      </c>
      <c r="Q5" s="25">
        <v>30</v>
      </c>
      <c r="R5" s="25">
        <v>29.5</v>
      </c>
      <c r="S5" s="26">
        <f t="shared" si="0"/>
        <v>14750</v>
      </c>
      <c r="T5" s="26">
        <f t="shared" si="1"/>
        <v>7375</v>
      </c>
      <c r="U5" s="26">
        <f t="shared" si="2"/>
        <v>0</v>
      </c>
      <c r="V5" s="26">
        <f t="shared" si="3"/>
        <v>0</v>
      </c>
      <c r="W5" s="26">
        <f t="shared" si="4"/>
        <v>0</v>
      </c>
      <c r="X5" s="26">
        <f t="shared" si="5"/>
        <v>1573</v>
      </c>
      <c r="Y5" s="26">
        <f t="shared" si="6"/>
        <v>3324</v>
      </c>
      <c r="Z5" s="26">
        <f t="shared" si="7"/>
        <v>885</v>
      </c>
      <c r="AA5" s="26">
        <f t="shared" si="8"/>
        <v>1475</v>
      </c>
      <c r="AB5" s="26">
        <f t="shared" si="9"/>
        <v>29382</v>
      </c>
      <c r="AC5" s="26"/>
      <c r="AD5" s="26"/>
      <c r="AE5" s="26"/>
      <c r="AF5" s="26">
        <f t="shared" si="11"/>
        <v>29382</v>
      </c>
      <c r="AG5" s="26">
        <f t="shared" ref="AG5:AG6" si="13">ROUND(15000*R5/Q5*12%,0.5)</f>
        <v>1770</v>
      </c>
      <c r="AH5" s="26"/>
      <c r="AI5" s="26">
        <v>20</v>
      </c>
      <c r="AJ5" s="26"/>
      <c r="AK5" s="26"/>
      <c r="AL5" s="26">
        <v>200</v>
      </c>
      <c r="AM5" s="33">
        <f t="shared" si="12"/>
        <v>27392</v>
      </c>
    </row>
    <row r="6" spans="1:39" s="17" customFormat="1" ht="14.5" x14ac:dyDescent="0.25">
      <c r="A6" s="22">
        <v>4</v>
      </c>
      <c r="B6" s="73" t="s">
        <v>82</v>
      </c>
      <c r="C6" s="53" t="s">
        <v>32</v>
      </c>
      <c r="D6" s="63" t="s">
        <v>57</v>
      </c>
      <c r="E6" s="58" t="s">
        <v>58</v>
      </c>
      <c r="F6" s="34">
        <v>24752</v>
      </c>
      <c r="G6" s="29">
        <v>20000</v>
      </c>
      <c r="H6" s="27">
        <v>10000</v>
      </c>
      <c r="I6" s="27">
        <v>4500</v>
      </c>
      <c r="J6" s="27">
        <v>0</v>
      </c>
      <c r="K6" s="27">
        <v>3500</v>
      </c>
      <c r="L6" s="27">
        <v>1600</v>
      </c>
      <c r="M6" s="27">
        <v>5000</v>
      </c>
      <c r="N6" s="27">
        <v>1055</v>
      </c>
      <c r="O6" s="27">
        <v>1250</v>
      </c>
      <c r="P6" s="28">
        <f t="shared" si="10"/>
        <v>46905</v>
      </c>
      <c r="Q6" s="25">
        <v>30</v>
      </c>
      <c r="R6" s="25">
        <v>29.5</v>
      </c>
      <c r="S6" s="26">
        <f t="shared" si="0"/>
        <v>19667</v>
      </c>
      <c r="T6" s="26">
        <f t="shared" si="1"/>
        <v>9833</v>
      </c>
      <c r="U6" s="26">
        <f t="shared" si="2"/>
        <v>4425</v>
      </c>
      <c r="V6" s="26">
        <f t="shared" si="3"/>
        <v>0</v>
      </c>
      <c r="W6" s="26">
        <f t="shared" si="4"/>
        <v>3442</v>
      </c>
      <c r="X6" s="26">
        <f t="shared" si="5"/>
        <v>1573</v>
      </c>
      <c r="Y6" s="26">
        <f t="shared" si="6"/>
        <v>4917</v>
      </c>
      <c r="Z6" s="26">
        <f t="shared" si="7"/>
        <v>1037</v>
      </c>
      <c r="AA6" s="26">
        <f t="shared" si="8"/>
        <v>1229</v>
      </c>
      <c r="AB6" s="26">
        <f t="shared" si="9"/>
        <v>46123</v>
      </c>
      <c r="AC6" s="26"/>
      <c r="AD6" s="26"/>
      <c r="AE6" s="26"/>
      <c r="AF6" s="26">
        <f t="shared" si="11"/>
        <v>46123</v>
      </c>
      <c r="AG6" s="26">
        <f t="shared" si="13"/>
        <v>1770</v>
      </c>
      <c r="AH6" s="26"/>
      <c r="AI6" s="26">
        <v>20</v>
      </c>
      <c r="AJ6" s="26"/>
      <c r="AK6" s="26"/>
      <c r="AL6" s="26">
        <v>200</v>
      </c>
      <c r="AM6" s="33">
        <f t="shared" si="12"/>
        <v>44133</v>
      </c>
    </row>
    <row r="7" spans="1:39" s="17" customFormat="1" ht="14.5" x14ac:dyDescent="0.25">
      <c r="A7" s="22">
        <v>5</v>
      </c>
      <c r="B7" s="73" t="s">
        <v>83</v>
      </c>
      <c r="C7" s="53" t="s">
        <v>33</v>
      </c>
      <c r="D7" s="64" t="s">
        <v>59</v>
      </c>
      <c r="E7" s="70" t="s">
        <v>60</v>
      </c>
      <c r="F7" s="38">
        <v>720100</v>
      </c>
      <c r="G7" s="29">
        <v>10000</v>
      </c>
      <c r="H7" s="27">
        <v>5000</v>
      </c>
      <c r="I7" s="27">
        <v>0</v>
      </c>
      <c r="J7" s="27">
        <v>0</v>
      </c>
      <c r="K7" s="27">
        <v>0</v>
      </c>
      <c r="L7" s="27">
        <v>1600</v>
      </c>
      <c r="M7" s="27">
        <v>1850</v>
      </c>
      <c r="N7" s="27">
        <v>600</v>
      </c>
      <c r="O7" s="27">
        <v>950</v>
      </c>
      <c r="P7" s="28">
        <f t="shared" si="10"/>
        <v>20000</v>
      </c>
      <c r="Q7" s="25">
        <v>30</v>
      </c>
      <c r="R7" s="25">
        <v>30</v>
      </c>
      <c r="S7" s="26">
        <f>ROUND((G7/Q7*R7),0)</f>
        <v>10000</v>
      </c>
      <c r="T7" s="26">
        <f>ROUND((H7/Q7*R7),0)</f>
        <v>5000</v>
      </c>
      <c r="U7" s="26">
        <f>ROUND((I7/Q7*R7),0)</f>
        <v>0</v>
      </c>
      <c r="V7" s="26">
        <f t="shared" si="3"/>
        <v>0</v>
      </c>
      <c r="W7" s="26">
        <f t="shared" si="4"/>
        <v>0</v>
      </c>
      <c r="X7" s="26">
        <f t="shared" si="5"/>
        <v>1600</v>
      </c>
      <c r="Y7" s="26">
        <f t="shared" si="6"/>
        <v>1850</v>
      </c>
      <c r="Z7" s="26">
        <f t="shared" si="7"/>
        <v>600</v>
      </c>
      <c r="AA7" s="26">
        <f t="shared" si="8"/>
        <v>950</v>
      </c>
      <c r="AB7" s="26">
        <f t="shared" si="9"/>
        <v>20000</v>
      </c>
      <c r="AC7" s="26"/>
      <c r="AD7" s="26"/>
      <c r="AE7" s="26"/>
      <c r="AF7" s="26">
        <f t="shared" si="11"/>
        <v>20000</v>
      </c>
      <c r="AG7" s="26">
        <f>S7*12%</f>
        <v>1200</v>
      </c>
      <c r="AH7" s="26">
        <f>ROUND((P7*0.75%),0)</f>
        <v>150</v>
      </c>
      <c r="AI7" s="26">
        <v>20</v>
      </c>
      <c r="AJ7" s="26"/>
      <c r="AK7" s="26"/>
      <c r="AL7" s="26">
        <v>200</v>
      </c>
      <c r="AM7" s="33">
        <f t="shared" si="12"/>
        <v>18430</v>
      </c>
    </row>
    <row r="8" spans="1:39" s="15" customFormat="1" ht="14.5" x14ac:dyDescent="0.25">
      <c r="A8" s="22">
        <v>6</v>
      </c>
      <c r="B8" s="73" t="s">
        <v>84</v>
      </c>
      <c r="C8" s="52" t="s">
        <v>34</v>
      </c>
      <c r="D8" s="63" t="s">
        <v>61</v>
      </c>
      <c r="E8" s="58" t="s">
        <v>58</v>
      </c>
      <c r="F8" s="38">
        <v>720420</v>
      </c>
      <c r="G8" s="23">
        <v>70000</v>
      </c>
      <c r="H8" s="23">
        <v>35000</v>
      </c>
      <c r="I8" s="23">
        <v>15000</v>
      </c>
      <c r="J8" s="23">
        <v>3000</v>
      </c>
      <c r="K8" s="23">
        <v>4500</v>
      </c>
      <c r="L8" s="23">
        <v>0</v>
      </c>
      <c r="M8" s="23">
        <v>20535</v>
      </c>
      <c r="N8" s="23">
        <v>0</v>
      </c>
      <c r="O8" s="27">
        <v>0</v>
      </c>
      <c r="P8" s="24">
        <f t="shared" si="10"/>
        <v>148035</v>
      </c>
      <c r="Q8" s="25">
        <v>30</v>
      </c>
      <c r="R8" s="25">
        <v>30</v>
      </c>
      <c r="S8" s="26">
        <f t="shared" si="0"/>
        <v>70000</v>
      </c>
      <c r="T8" s="26">
        <f t="shared" si="1"/>
        <v>35000</v>
      </c>
      <c r="U8" s="26">
        <f t="shared" si="2"/>
        <v>15000</v>
      </c>
      <c r="V8" s="26">
        <f t="shared" si="3"/>
        <v>3000</v>
      </c>
      <c r="W8" s="26">
        <f t="shared" si="4"/>
        <v>4500</v>
      </c>
      <c r="X8" s="26">
        <f t="shared" si="5"/>
        <v>0</v>
      </c>
      <c r="Y8" s="26">
        <f t="shared" si="6"/>
        <v>20535</v>
      </c>
      <c r="Z8" s="26">
        <f t="shared" si="7"/>
        <v>0</v>
      </c>
      <c r="AA8" s="26">
        <f t="shared" si="8"/>
        <v>0</v>
      </c>
      <c r="AB8" s="26">
        <f t="shared" si="9"/>
        <v>148035</v>
      </c>
      <c r="AC8" s="26"/>
      <c r="AD8" s="26"/>
      <c r="AE8" s="26"/>
      <c r="AF8" s="26">
        <f t="shared" si="11"/>
        <v>148035</v>
      </c>
      <c r="AG8" s="26">
        <f t="shared" ref="AG8:AG9" si="14">ROUND(15000*R8/Q8*12%,0.5)</f>
        <v>1800</v>
      </c>
      <c r="AH8" s="26"/>
      <c r="AI8" s="26">
        <v>20</v>
      </c>
      <c r="AJ8" s="26"/>
      <c r="AK8" s="26"/>
      <c r="AL8" s="26">
        <v>200</v>
      </c>
      <c r="AM8" s="33">
        <f t="shared" si="12"/>
        <v>146015</v>
      </c>
    </row>
    <row r="9" spans="1:39" s="15" customFormat="1" ht="14.5" x14ac:dyDescent="0.25">
      <c r="A9" s="22">
        <v>7</v>
      </c>
      <c r="B9" s="73" t="s">
        <v>85</v>
      </c>
      <c r="C9" s="53" t="s">
        <v>31</v>
      </c>
      <c r="D9" s="65" t="s">
        <v>62</v>
      </c>
      <c r="E9" s="71" t="s">
        <v>63</v>
      </c>
      <c r="F9" s="38">
        <v>66010</v>
      </c>
      <c r="G9" s="30">
        <v>15000</v>
      </c>
      <c r="H9" s="23">
        <v>7500</v>
      </c>
      <c r="I9" s="23">
        <v>0</v>
      </c>
      <c r="J9" s="23">
        <v>0</v>
      </c>
      <c r="K9" s="23">
        <v>0</v>
      </c>
      <c r="L9" s="23">
        <v>800</v>
      </c>
      <c r="M9" s="23">
        <v>2000</v>
      </c>
      <c r="N9" s="23">
        <v>450</v>
      </c>
      <c r="O9" s="27">
        <v>450</v>
      </c>
      <c r="P9" s="24">
        <f t="shared" si="10"/>
        <v>26200</v>
      </c>
      <c r="Q9" s="25">
        <v>30</v>
      </c>
      <c r="R9" s="25">
        <v>30</v>
      </c>
      <c r="S9" s="26">
        <f t="shared" si="0"/>
        <v>15000</v>
      </c>
      <c r="T9" s="26">
        <f t="shared" si="1"/>
        <v>7500</v>
      </c>
      <c r="U9" s="26">
        <f t="shared" si="2"/>
        <v>0</v>
      </c>
      <c r="V9" s="26">
        <f t="shared" si="3"/>
        <v>0</v>
      </c>
      <c r="W9" s="26">
        <f t="shared" si="4"/>
        <v>0</v>
      </c>
      <c r="X9" s="26">
        <f t="shared" si="5"/>
        <v>800</v>
      </c>
      <c r="Y9" s="26">
        <f t="shared" si="6"/>
        <v>2000</v>
      </c>
      <c r="Z9" s="26">
        <f t="shared" si="7"/>
        <v>450</v>
      </c>
      <c r="AA9" s="26">
        <f t="shared" si="8"/>
        <v>450</v>
      </c>
      <c r="AB9" s="26">
        <f t="shared" si="9"/>
        <v>26200</v>
      </c>
      <c r="AC9" s="26"/>
      <c r="AD9" s="26"/>
      <c r="AE9" s="26"/>
      <c r="AF9" s="26">
        <f t="shared" si="11"/>
        <v>26200</v>
      </c>
      <c r="AG9" s="26">
        <f t="shared" si="14"/>
        <v>1800</v>
      </c>
      <c r="AH9" s="26"/>
      <c r="AI9" s="26">
        <v>20</v>
      </c>
      <c r="AJ9" s="26"/>
      <c r="AK9" s="26"/>
      <c r="AL9" s="26">
        <v>200</v>
      </c>
      <c r="AM9" s="33">
        <f t="shared" si="12"/>
        <v>24180</v>
      </c>
    </row>
    <row r="10" spans="1:39" s="15" customFormat="1" ht="14.5" x14ac:dyDescent="0.25">
      <c r="A10" s="22">
        <v>8</v>
      </c>
      <c r="B10" s="73" t="s">
        <v>86</v>
      </c>
      <c r="C10" s="53" t="s">
        <v>30</v>
      </c>
      <c r="D10" s="65" t="s">
        <v>55</v>
      </c>
      <c r="E10" s="71" t="s">
        <v>64</v>
      </c>
      <c r="F10" s="38">
        <v>89738</v>
      </c>
      <c r="G10" s="30">
        <v>12000</v>
      </c>
      <c r="H10" s="23">
        <v>6000</v>
      </c>
      <c r="I10" s="23">
        <v>0</v>
      </c>
      <c r="J10" s="23">
        <v>0</v>
      </c>
      <c r="K10" s="23">
        <v>0</v>
      </c>
      <c r="L10" s="23">
        <v>800</v>
      </c>
      <c r="M10" s="23">
        <v>0</v>
      </c>
      <c r="N10" s="23">
        <v>250</v>
      </c>
      <c r="O10" s="23">
        <v>250</v>
      </c>
      <c r="P10" s="24">
        <f t="shared" si="10"/>
        <v>19300</v>
      </c>
      <c r="Q10" s="25">
        <v>30</v>
      </c>
      <c r="R10" s="25">
        <v>30</v>
      </c>
      <c r="S10" s="26">
        <f t="shared" si="0"/>
        <v>12000</v>
      </c>
      <c r="T10" s="26">
        <f t="shared" si="1"/>
        <v>6000</v>
      </c>
      <c r="U10" s="26">
        <f t="shared" si="2"/>
        <v>0</v>
      </c>
      <c r="V10" s="26">
        <f t="shared" si="3"/>
        <v>0</v>
      </c>
      <c r="W10" s="26">
        <f t="shared" si="4"/>
        <v>0</v>
      </c>
      <c r="X10" s="26">
        <f t="shared" si="5"/>
        <v>800</v>
      </c>
      <c r="Y10" s="26">
        <f t="shared" si="6"/>
        <v>0</v>
      </c>
      <c r="Z10" s="26">
        <f t="shared" si="7"/>
        <v>250</v>
      </c>
      <c r="AA10" s="26">
        <f t="shared" si="8"/>
        <v>250</v>
      </c>
      <c r="AB10" s="26">
        <f t="shared" si="9"/>
        <v>19300</v>
      </c>
      <c r="AC10" s="26"/>
      <c r="AD10" s="26"/>
      <c r="AE10" s="26"/>
      <c r="AF10" s="26">
        <f t="shared" si="11"/>
        <v>19300</v>
      </c>
      <c r="AG10" s="26">
        <f t="shared" ref="AG10:AG12" si="15">S10*12%</f>
        <v>1440</v>
      </c>
      <c r="AH10" s="26">
        <f>ROUND((P10*0.75%),0)</f>
        <v>145</v>
      </c>
      <c r="AI10" s="26">
        <v>20</v>
      </c>
      <c r="AJ10" s="26"/>
      <c r="AK10" s="26"/>
      <c r="AL10" s="26">
        <v>200</v>
      </c>
      <c r="AM10" s="33">
        <f t="shared" si="12"/>
        <v>17495</v>
      </c>
    </row>
    <row r="11" spans="1:39" ht="15" x14ac:dyDescent="0.2">
      <c r="A11" s="22">
        <v>9</v>
      </c>
      <c r="B11" s="73" t="s">
        <v>87</v>
      </c>
      <c r="C11" s="53" t="s">
        <v>30</v>
      </c>
      <c r="D11" s="65" t="s">
        <v>61</v>
      </c>
      <c r="E11" s="71" t="s">
        <v>65</v>
      </c>
      <c r="F11" s="38">
        <v>10272</v>
      </c>
      <c r="G11" s="29">
        <f>12000</f>
        <v>12000</v>
      </c>
      <c r="H11" s="27">
        <v>7500</v>
      </c>
      <c r="I11" s="27">
        <v>0</v>
      </c>
      <c r="J11" s="27">
        <v>0</v>
      </c>
      <c r="K11" s="27">
        <v>0</v>
      </c>
      <c r="L11" s="27">
        <v>1600</v>
      </c>
      <c r="M11" s="27">
        <v>0</v>
      </c>
      <c r="N11" s="27">
        <v>1900</v>
      </c>
      <c r="O11" s="27">
        <v>2000</v>
      </c>
      <c r="P11" s="28">
        <f t="shared" si="10"/>
        <v>25000</v>
      </c>
      <c r="Q11" s="25">
        <v>30</v>
      </c>
      <c r="R11" s="25">
        <v>30</v>
      </c>
      <c r="S11" s="26">
        <f t="shared" si="0"/>
        <v>12000</v>
      </c>
      <c r="T11" s="26">
        <f t="shared" si="1"/>
        <v>7500</v>
      </c>
      <c r="U11" s="26">
        <f t="shared" si="2"/>
        <v>0</v>
      </c>
      <c r="V11" s="26">
        <f t="shared" si="3"/>
        <v>0</v>
      </c>
      <c r="W11" s="26">
        <f t="shared" si="4"/>
        <v>0</v>
      </c>
      <c r="X11" s="26">
        <f t="shared" si="5"/>
        <v>1600</v>
      </c>
      <c r="Y11" s="26">
        <f t="shared" si="6"/>
        <v>0</v>
      </c>
      <c r="Z11" s="26">
        <f t="shared" si="7"/>
        <v>1900</v>
      </c>
      <c r="AA11" s="26">
        <f t="shared" si="8"/>
        <v>2000</v>
      </c>
      <c r="AB11" s="26">
        <f t="shared" si="9"/>
        <v>25000</v>
      </c>
      <c r="AC11" s="26"/>
      <c r="AD11" s="26"/>
      <c r="AE11" s="26"/>
      <c r="AF11" s="26">
        <f t="shared" si="11"/>
        <v>25000</v>
      </c>
      <c r="AG11" s="26">
        <f t="shared" si="15"/>
        <v>1440</v>
      </c>
      <c r="AH11" s="26"/>
      <c r="AI11" s="26">
        <v>20</v>
      </c>
      <c r="AJ11" s="26"/>
      <c r="AK11" s="26"/>
      <c r="AL11" s="26">
        <v>200</v>
      </c>
      <c r="AM11" s="33">
        <f t="shared" si="12"/>
        <v>23340</v>
      </c>
    </row>
    <row r="12" spans="1:39" ht="25.5" x14ac:dyDescent="0.2">
      <c r="A12" s="22">
        <v>11</v>
      </c>
      <c r="B12" s="73" t="s">
        <v>88</v>
      </c>
      <c r="C12" s="53" t="s">
        <v>30</v>
      </c>
      <c r="D12" s="39" t="s">
        <v>66</v>
      </c>
      <c r="E12" s="72" t="s">
        <v>67</v>
      </c>
      <c r="F12" s="34">
        <v>44670</v>
      </c>
      <c r="G12" s="29">
        <v>12000</v>
      </c>
      <c r="H12" s="27">
        <v>6500</v>
      </c>
      <c r="I12" s="27">
        <v>0</v>
      </c>
      <c r="J12" s="27">
        <v>0</v>
      </c>
      <c r="K12" s="27">
        <v>0</v>
      </c>
      <c r="L12" s="27">
        <v>1600</v>
      </c>
      <c r="M12" s="27">
        <v>0</v>
      </c>
      <c r="N12" s="27">
        <v>1200</v>
      </c>
      <c r="O12" s="27">
        <v>1083</v>
      </c>
      <c r="P12" s="28">
        <f t="shared" si="10"/>
        <v>22383</v>
      </c>
      <c r="Q12" s="25">
        <v>30</v>
      </c>
      <c r="R12" s="25">
        <v>30</v>
      </c>
      <c r="S12" s="26">
        <f t="shared" si="0"/>
        <v>12000</v>
      </c>
      <c r="T12" s="26">
        <f t="shared" si="1"/>
        <v>6500</v>
      </c>
      <c r="U12" s="26">
        <f t="shared" si="2"/>
        <v>0</v>
      </c>
      <c r="V12" s="26">
        <f t="shared" si="3"/>
        <v>0</v>
      </c>
      <c r="W12" s="26">
        <f t="shared" si="4"/>
        <v>0</v>
      </c>
      <c r="X12" s="26">
        <f t="shared" si="5"/>
        <v>1600</v>
      </c>
      <c r="Y12" s="26">
        <f t="shared" si="6"/>
        <v>0</v>
      </c>
      <c r="Z12" s="26">
        <f t="shared" si="7"/>
        <v>1200</v>
      </c>
      <c r="AA12" s="26">
        <f t="shared" si="8"/>
        <v>1083</v>
      </c>
      <c r="AB12" s="26">
        <f t="shared" si="9"/>
        <v>22383</v>
      </c>
      <c r="AC12" s="26"/>
      <c r="AD12" s="26"/>
      <c r="AE12" s="26"/>
      <c r="AF12" s="26">
        <f t="shared" si="11"/>
        <v>22383</v>
      </c>
      <c r="AG12" s="26">
        <f t="shared" si="15"/>
        <v>1440</v>
      </c>
      <c r="AH12" s="26"/>
      <c r="AI12" s="26">
        <v>20</v>
      </c>
      <c r="AJ12" s="26"/>
      <c r="AK12" s="26"/>
      <c r="AL12" s="26">
        <v>200</v>
      </c>
      <c r="AM12" s="33">
        <f t="shared" si="12"/>
        <v>20723</v>
      </c>
    </row>
    <row r="13" spans="1:39" ht="15" x14ac:dyDescent="0.2">
      <c r="A13" s="22">
        <v>13</v>
      </c>
      <c r="B13" s="73" t="s">
        <v>89</v>
      </c>
      <c r="C13" s="53" t="s">
        <v>35</v>
      </c>
      <c r="D13" s="63"/>
      <c r="E13" s="58"/>
      <c r="F13" s="34">
        <v>24200</v>
      </c>
      <c r="G13" s="29">
        <v>70000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>
        <f t="shared" si="10"/>
        <v>70000</v>
      </c>
      <c r="Q13" s="25">
        <v>30</v>
      </c>
      <c r="R13" s="25">
        <v>30</v>
      </c>
      <c r="S13" s="26">
        <f t="shared" si="0"/>
        <v>70000</v>
      </c>
      <c r="T13" s="26">
        <f t="shared" si="1"/>
        <v>0</v>
      </c>
      <c r="U13" s="26">
        <f t="shared" si="2"/>
        <v>0</v>
      </c>
      <c r="V13" s="26">
        <f t="shared" si="3"/>
        <v>0</v>
      </c>
      <c r="W13" s="26">
        <f t="shared" si="4"/>
        <v>0</v>
      </c>
      <c r="X13" s="26">
        <f t="shared" si="5"/>
        <v>0</v>
      </c>
      <c r="Y13" s="26">
        <f t="shared" si="6"/>
        <v>0</v>
      </c>
      <c r="Z13" s="26">
        <f t="shared" si="7"/>
        <v>0</v>
      </c>
      <c r="AA13" s="26">
        <f t="shared" si="8"/>
        <v>0</v>
      </c>
      <c r="AB13" s="26">
        <f t="shared" si="9"/>
        <v>70000</v>
      </c>
      <c r="AC13" s="26"/>
      <c r="AD13" s="26"/>
      <c r="AE13" s="26"/>
      <c r="AF13" s="26">
        <f t="shared" si="11"/>
        <v>70000</v>
      </c>
      <c r="AG13" s="26">
        <v>0</v>
      </c>
      <c r="AH13" s="26"/>
      <c r="AI13" s="26">
        <v>20</v>
      </c>
      <c r="AJ13" s="26"/>
      <c r="AK13" s="26"/>
      <c r="AL13" s="26">
        <v>200</v>
      </c>
      <c r="AM13" s="33">
        <f t="shared" si="12"/>
        <v>69780</v>
      </c>
    </row>
    <row r="14" spans="1:39" s="15" customFormat="1" ht="15" x14ac:dyDescent="0.25">
      <c r="A14" s="22">
        <v>14</v>
      </c>
      <c r="B14" s="73" t="s">
        <v>90</v>
      </c>
      <c r="C14" s="52" t="s">
        <v>36</v>
      </c>
      <c r="D14" s="63"/>
      <c r="E14" s="58"/>
      <c r="F14" s="34">
        <v>15001</v>
      </c>
      <c r="G14" s="23">
        <v>18000</v>
      </c>
      <c r="H14" s="23">
        <v>9000</v>
      </c>
      <c r="I14" s="23">
        <v>2400</v>
      </c>
      <c r="J14" s="23">
        <v>0</v>
      </c>
      <c r="K14" s="23">
        <v>0</v>
      </c>
      <c r="L14" s="23">
        <v>1600</v>
      </c>
      <c r="M14" s="23">
        <v>4460</v>
      </c>
      <c r="N14" s="23">
        <v>1500</v>
      </c>
      <c r="O14" s="27">
        <v>1250</v>
      </c>
      <c r="P14" s="24">
        <f t="shared" si="10"/>
        <v>38210</v>
      </c>
      <c r="Q14" s="25">
        <v>30</v>
      </c>
      <c r="R14" s="25">
        <v>30</v>
      </c>
      <c r="S14" s="26">
        <f t="shared" si="0"/>
        <v>18000</v>
      </c>
      <c r="T14" s="26">
        <f t="shared" si="1"/>
        <v>9000</v>
      </c>
      <c r="U14" s="26">
        <f t="shared" si="2"/>
        <v>2400</v>
      </c>
      <c r="V14" s="26">
        <f t="shared" si="3"/>
        <v>0</v>
      </c>
      <c r="W14" s="26">
        <f t="shared" si="4"/>
        <v>0</v>
      </c>
      <c r="X14" s="26">
        <f t="shared" si="5"/>
        <v>1600</v>
      </c>
      <c r="Y14" s="26">
        <f t="shared" si="6"/>
        <v>4460</v>
      </c>
      <c r="Z14" s="26">
        <f t="shared" si="7"/>
        <v>1500</v>
      </c>
      <c r="AA14" s="26">
        <f t="shared" si="8"/>
        <v>1250</v>
      </c>
      <c r="AB14" s="26">
        <f t="shared" si="9"/>
        <v>38210</v>
      </c>
      <c r="AC14" s="26"/>
      <c r="AD14" s="26"/>
      <c r="AE14" s="26"/>
      <c r="AF14" s="26">
        <f t="shared" si="11"/>
        <v>38210</v>
      </c>
      <c r="AG14" s="26">
        <f>ROUND(15000*R14/Q14*12%,0.5)</f>
        <v>1800</v>
      </c>
      <c r="AH14" s="26"/>
      <c r="AI14" s="26">
        <v>20</v>
      </c>
      <c r="AJ14" s="26"/>
      <c r="AK14" s="26"/>
      <c r="AL14" s="26">
        <v>200</v>
      </c>
      <c r="AM14" s="33">
        <f t="shared" si="12"/>
        <v>36190</v>
      </c>
    </row>
    <row r="15" spans="1:39" s="15" customFormat="1" ht="15" x14ac:dyDescent="0.25">
      <c r="A15" s="22">
        <v>15</v>
      </c>
      <c r="B15" s="73" t="s">
        <v>91</v>
      </c>
      <c r="C15" s="54" t="s">
        <v>68</v>
      </c>
      <c r="D15" s="54" t="s">
        <v>69</v>
      </c>
      <c r="E15" s="40" t="s">
        <v>70</v>
      </c>
      <c r="F15" s="34">
        <v>52804</v>
      </c>
      <c r="G15" s="41">
        <f>12000</f>
        <v>12000</v>
      </c>
      <c r="H15" s="41">
        <v>7500</v>
      </c>
      <c r="I15" s="41">
        <v>0</v>
      </c>
      <c r="J15" s="41">
        <v>0</v>
      </c>
      <c r="K15" s="41">
        <v>0</v>
      </c>
      <c r="L15" s="41">
        <v>1600</v>
      </c>
      <c r="M15" s="41">
        <v>0</v>
      </c>
      <c r="N15" s="41">
        <v>1900</v>
      </c>
      <c r="O15" s="41">
        <v>2000</v>
      </c>
      <c r="P15" s="24">
        <f t="shared" si="10"/>
        <v>25000</v>
      </c>
      <c r="Q15" s="25">
        <v>30</v>
      </c>
      <c r="R15" s="25">
        <v>30</v>
      </c>
      <c r="S15" s="26">
        <f t="shared" ref="S15:S21" si="16">ROUND((G15/Q15*R15),0)</f>
        <v>12000</v>
      </c>
      <c r="T15" s="26">
        <f t="shared" ref="T15:T21" si="17">ROUND((H15/Q15*R15),0)</f>
        <v>7500</v>
      </c>
      <c r="U15" s="26">
        <f t="shared" ref="U15:U21" si="18">ROUND((I15/Q15*R15),0)</f>
        <v>0</v>
      </c>
      <c r="V15" s="26">
        <f t="shared" ref="V15:V21" si="19">ROUND((J15/Q15*R15),0)</f>
        <v>0</v>
      </c>
      <c r="W15" s="26">
        <f t="shared" ref="W15:W21" si="20">ROUND((K15/Q15*R15),0)</f>
        <v>0</v>
      </c>
      <c r="X15" s="26">
        <f t="shared" ref="X15:X21" si="21">ROUND((L15/Q15*R15),0)</f>
        <v>1600</v>
      </c>
      <c r="Y15" s="26">
        <f t="shared" ref="Y15:Y21" si="22">ROUND((M15/Q15*R15),0)</f>
        <v>0</v>
      </c>
      <c r="Z15" s="26">
        <f t="shared" ref="Z15:Z21" si="23">ROUND((N15/Q15*R15),0)</f>
        <v>1900</v>
      </c>
      <c r="AA15" s="26">
        <f t="shared" ref="AA15:AA21" si="24">ROUND((O15/Q15*R15),0)</f>
        <v>2000</v>
      </c>
      <c r="AB15" s="26">
        <f t="shared" si="9"/>
        <v>25000</v>
      </c>
      <c r="AC15" s="26"/>
      <c r="AD15" s="26"/>
      <c r="AE15" s="26"/>
      <c r="AF15" s="26">
        <f t="shared" si="11"/>
        <v>25000</v>
      </c>
      <c r="AG15" s="26">
        <f t="shared" ref="AG15" si="25">S15*12%</f>
        <v>1440</v>
      </c>
      <c r="AH15" s="26"/>
      <c r="AI15" s="26">
        <v>20</v>
      </c>
      <c r="AJ15" s="26"/>
      <c r="AK15" s="26"/>
      <c r="AL15" s="26">
        <v>200</v>
      </c>
      <c r="AM15" s="33">
        <f t="shared" si="12"/>
        <v>23340</v>
      </c>
    </row>
    <row r="16" spans="1:39" s="15" customFormat="1" ht="14.5" x14ac:dyDescent="0.25">
      <c r="A16" s="14">
        <v>16</v>
      </c>
      <c r="B16" s="73" t="s">
        <v>92</v>
      </c>
      <c r="C16" s="54" t="s">
        <v>71</v>
      </c>
      <c r="D16" s="50" t="s">
        <v>75</v>
      </c>
      <c r="E16" s="51" t="s">
        <v>76</v>
      </c>
      <c r="F16" s="34">
        <v>40801</v>
      </c>
      <c r="G16" s="42">
        <v>55000</v>
      </c>
      <c r="H16" s="42">
        <v>27500</v>
      </c>
      <c r="I16" s="42">
        <v>8500</v>
      </c>
      <c r="J16" s="42">
        <v>0</v>
      </c>
      <c r="K16" s="42">
        <v>4500</v>
      </c>
      <c r="L16" s="42">
        <v>1600</v>
      </c>
      <c r="M16" s="42">
        <v>10150</v>
      </c>
      <c r="N16" s="42">
        <v>1500</v>
      </c>
      <c r="O16" s="41">
        <v>1250</v>
      </c>
      <c r="P16" s="24">
        <f t="shared" si="10"/>
        <v>110000</v>
      </c>
      <c r="Q16" s="25">
        <v>30</v>
      </c>
      <c r="R16" s="25">
        <v>28</v>
      </c>
      <c r="S16" s="26">
        <f t="shared" si="16"/>
        <v>51333</v>
      </c>
      <c r="T16" s="26">
        <f t="shared" si="17"/>
        <v>25667</v>
      </c>
      <c r="U16" s="26">
        <f t="shared" si="18"/>
        <v>7933</v>
      </c>
      <c r="V16" s="26">
        <f t="shared" si="19"/>
        <v>0</v>
      </c>
      <c r="W16" s="26">
        <f t="shared" si="20"/>
        <v>4200</v>
      </c>
      <c r="X16" s="26">
        <f t="shared" si="21"/>
        <v>1493</v>
      </c>
      <c r="Y16" s="26">
        <f t="shared" si="22"/>
        <v>9473</v>
      </c>
      <c r="Z16" s="26">
        <f t="shared" si="23"/>
        <v>1400</v>
      </c>
      <c r="AA16" s="26">
        <f t="shared" si="24"/>
        <v>1167</v>
      </c>
      <c r="AB16" s="26">
        <f t="shared" si="9"/>
        <v>102667</v>
      </c>
      <c r="AC16" s="26"/>
      <c r="AD16" s="26"/>
      <c r="AE16" s="26"/>
      <c r="AF16" s="26">
        <f t="shared" si="11"/>
        <v>102667</v>
      </c>
      <c r="AG16" s="26">
        <v>1800</v>
      </c>
      <c r="AH16" s="26"/>
      <c r="AI16" s="26">
        <v>20</v>
      </c>
      <c r="AJ16" s="26"/>
      <c r="AK16" s="26"/>
      <c r="AL16" s="26">
        <v>200</v>
      </c>
      <c r="AM16" s="33">
        <f t="shared" si="12"/>
        <v>100647</v>
      </c>
    </row>
    <row r="17" spans="1:39" s="15" customFormat="1" ht="15" x14ac:dyDescent="0.25">
      <c r="A17" s="22">
        <v>19</v>
      </c>
      <c r="B17" s="73" t="s">
        <v>93</v>
      </c>
      <c r="C17" s="55" t="s">
        <v>40</v>
      </c>
      <c r="D17" s="66" t="s">
        <v>72</v>
      </c>
      <c r="E17" s="59" t="s">
        <v>41</v>
      </c>
      <c r="F17" s="34">
        <v>60470</v>
      </c>
      <c r="G17" s="23">
        <v>140000</v>
      </c>
      <c r="H17" s="42"/>
      <c r="I17" s="42"/>
      <c r="J17" s="42"/>
      <c r="K17" s="42"/>
      <c r="L17" s="42"/>
      <c r="M17" s="42"/>
      <c r="N17" s="42"/>
      <c r="O17" s="41"/>
      <c r="P17" s="24">
        <f t="shared" si="10"/>
        <v>140000</v>
      </c>
      <c r="Q17" s="25">
        <v>30</v>
      </c>
      <c r="R17" s="25">
        <v>30</v>
      </c>
      <c r="S17" s="26">
        <f t="shared" si="16"/>
        <v>140000</v>
      </c>
      <c r="T17" s="26">
        <f t="shared" si="17"/>
        <v>0</v>
      </c>
      <c r="U17" s="26">
        <f t="shared" si="18"/>
        <v>0</v>
      </c>
      <c r="V17" s="26">
        <f t="shared" si="19"/>
        <v>0</v>
      </c>
      <c r="W17" s="26">
        <f t="shared" si="20"/>
        <v>0</v>
      </c>
      <c r="X17" s="26">
        <f t="shared" si="21"/>
        <v>0</v>
      </c>
      <c r="Y17" s="26">
        <f t="shared" si="22"/>
        <v>0</v>
      </c>
      <c r="Z17" s="26">
        <f t="shared" si="23"/>
        <v>0</v>
      </c>
      <c r="AA17" s="26">
        <f t="shared" si="24"/>
        <v>0</v>
      </c>
      <c r="AB17" s="26">
        <f t="shared" si="9"/>
        <v>140000</v>
      </c>
      <c r="AC17" s="26"/>
      <c r="AD17" s="26"/>
      <c r="AE17" s="26"/>
      <c r="AF17" s="26">
        <f t="shared" si="11"/>
        <v>140000</v>
      </c>
      <c r="AG17" s="26"/>
      <c r="AH17" s="26"/>
      <c r="AI17" s="26">
        <v>20</v>
      </c>
      <c r="AJ17" s="26"/>
      <c r="AK17" s="26"/>
      <c r="AL17" s="26">
        <v>200</v>
      </c>
      <c r="AM17" s="33">
        <f t="shared" si="12"/>
        <v>139780</v>
      </c>
    </row>
    <row r="18" spans="1:39" s="15" customFormat="1" ht="15" x14ac:dyDescent="0.2">
      <c r="A18" s="22">
        <v>20</v>
      </c>
      <c r="B18" s="73" t="s">
        <v>94</v>
      </c>
      <c r="C18" s="55" t="s">
        <v>42</v>
      </c>
      <c r="D18" s="66" t="s">
        <v>69</v>
      </c>
      <c r="E18" s="59" t="s">
        <v>44</v>
      </c>
      <c r="F18" s="34">
        <v>95201</v>
      </c>
      <c r="G18" s="23">
        <v>25000</v>
      </c>
      <c r="H18" s="43"/>
      <c r="I18" s="43"/>
      <c r="J18" s="43"/>
      <c r="K18" s="43"/>
      <c r="L18" s="43"/>
      <c r="M18" s="43"/>
      <c r="N18" s="43"/>
      <c r="O18" s="43"/>
      <c r="P18" s="24">
        <f t="shared" si="10"/>
        <v>25000</v>
      </c>
      <c r="Q18" s="25">
        <v>30</v>
      </c>
      <c r="R18" s="25">
        <v>30</v>
      </c>
      <c r="S18" s="26">
        <f t="shared" si="16"/>
        <v>25000</v>
      </c>
      <c r="T18" s="26">
        <f t="shared" si="17"/>
        <v>0</v>
      </c>
      <c r="U18" s="26">
        <f t="shared" si="18"/>
        <v>0</v>
      </c>
      <c r="V18" s="26">
        <f t="shared" si="19"/>
        <v>0</v>
      </c>
      <c r="W18" s="26">
        <f t="shared" si="20"/>
        <v>0</v>
      </c>
      <c r="X18" s="26">
        <f t="shared" si="21"/>
        <v>0</v>
      </c>
      <c r="Y18" s="26">
        <f t="shared" si="22"/>
        <v>0</v>
      </c>
      <c r="Z18" s="26">
        <f t="shared" si="23"/>
        <v>0</v>
      </c>
      <c r="AA18" s="26">
        <f t="shared" si="24"/>
        <v>0</v>
      </c>
      <c r="AB18" s="26">
        <f t="shared" si="9"/>
        <v>25000</v>
      </c>
      <c r="AC18" s="26"/>
      <c r="AD18" s="26"/>
      <c r="AE18" s="26"/>
      <c r="AF18" s="26">
        <f t="shared" si="11"/>
        <v>25000</v>
      </c>
      <c r="AG18" s="26"/>
      <c r="AH18" s="26"/>
      <c r="AI18" s="26">
        <v>20</v>
      </c>
      <c r="AJ18" s="26"/>
      <c r="AK18" s="26"/>
      <c r="AL18" s="26">
        <v>200</v>
      </c>
      <c r="AM18" s="33">
        <f t="shared" si="12"/>
        <v>24780</v>
      </c>
    </row>
    <row r="19" spans="1:39" s="15" customFormat="1" ht="15" x14ac:dyDescent="0.2">
      <c r="A19" s="22">
        <v>21</v>
      </c>
      <c r="B19" s="73" t="s">
        <v>95</v>
      </c>
      <c r="C19" s="55" t="s">
        <v>45</v>
      </c>
      <c r="D19" s="66" t="s">
        <v>73</v>
      </c>
      <c r="E19" s="59" t="s">
        <v>46</v>
      </c>
      <c r="F19" s="34">
        <v>52040</v>
      </c>
      <c r="G19" s="27">
        <v>20000</v>
      </c>
      <c r="H19" s="43"/>
      <c r="I19" s="43"/>
      <c r="J19" s="43"/>
      <c r="K19" s="43"/>
      <c r="L19" s="43"/>
      <c r="M19" s="43"/>
      <c r="N19" s="43"/>
      <c r="O19" s="43"/>
      <c r="P19" s="24">
        <f t="shared" si="10"/>
        <v>20000</v>
      </c>
      <c r="Q19" s="25">
        <v>30</v>
      </c>
      <c r="R19" s="25">
        <v>30</v>
      </c>
      <c r="S19" s="26">
        <f t="shared" si="16"/>
        <v>20000</v>
      </c>
      <c r="T19" s="26">
        <f t="shared" si="17"/>
        <v>0</v>
      </c>
      <c r="U19" s="26">
        <f t="shared" si="18"/>
        <v>0</v>
      </c>
      <c r="V19" s="26">
        <f t="shared" si="19"/>
        <v>0</v>
      </c>
      <c r="W19" s="26">
        <f t="shared" si="20"/>
        <v>0</v>
      </c>
      <c r="X19" s="26">
        <f t="shared" si="21"/>
        <v>0</v>
      </c>
      <c r="Y19" s="26">
        <f t="shared" si="22"/>
        <v>0</v>
      </c>
      <c r="Z19" s="26">
        <f t="shared" si="23"/>
        <v>0</v>
      </c>
      <c r="AA19" s="26">
        <f t="shared" si="24"/>
        <v>0</v>
      </c>
      <c r="AB19" s="26">
        <f t="shared" si="9"/>
        <v>20000</v>
      </c>
      <c r="AC19" s="26"/>
      <c r="AD19" s="26"/>
      <c r="AE19" s="26"/>
      <c r="AF19" s="26">
        <f t="shared" si="11"/>
        <v>20000</v>
      </c>
      <c r="AG19" s="26"/>
      <c r="AH19" s="26">
        <f t="shared" ref="AH19:AH20" si="26">ROUND((P19*0.75%),0)</f>
        <v>150</v>
      </c>
      <c r="AI19" s="26">
        <v>20</v>
      </c>
      <c r="AJ19" s="26"/>
      <c r="AK19" s="26"/>
      <c r="AL19" s="26">
        <v>200</v>
      </c>
      <c r="AM19" s="33">
        <f t="shared" si="12"/>
        <v>19630</v>
      </c>
    </row>
    <row r="20" spans="1:39" s="15" customFormat="1" ht="15" x14ac:dyDescent="0.2">
      <c r="A20" s="22">
        <v>22</v>
      </c>
      <c r="B20" s="73" t="s">
        <v>96</v>
      </c>
      <c r="C20" s="55" t="s">
        <v>47</v>
      </c>
      <c r="D20" s="66" t="s">
        <v>74</v>
      </c>
      <c r="E20" s="59" t="s">
        <v>48</v>
      </c>
      <c r="F20" s="34">
        <v>15467</v>
      </c>
      <c r="G20" s="27">
        <v>20000</v>
      </c>
      <c r="H20" s="43"/>
      <c r="I20" s="43"/>
      <c r="J20" s="43"/>
      <c r="K20" s="43"/>
      <c r="L20" s="43"/>
      <c r="M20" s="43"/>
      <c r="N20" s="43"/>
      <c r="O20" s="43"/>
      <c r="P20" s="24">
        <f t="shared" si="10"/>
        <v>20000</v>
      </c>
      <c r="Q20" s="25">
        <v>30</v>
      </c>
      <c r="R20" s="25">
        <v>30</v>
      </c>
      <c r="S20" s="26">
        <f t="shared" si="16"/>
        <v>20000</v>
      </c>
      <c r="T20" s="26">
        <f t="shared" si="17"/>
        <v>0</v>
      </c>
      <c r="U20" s="26">
        <f t="shared" si="18"/>
        <v>0</v>
      </c>
      <c r="V20" s="26">
        <f t="shared" si="19"/>
        <v>0</v>
      </c>
      <c r="W20" s="26">
        <f t="shared" si="20"/>
        <v>0</v>
      </c>
      <c r="X20" s="26">
        <f t="shared" si="21"/>
        <v>0</v>
      </c>
      <c r="Y20" s="26">
        <f t="shared" si="22"/>
        <v>0</v>
      </c>
      <c r="Z20" s="26">
        <f t="shared" si="23"/>
        <v>0</v>
      </c>
      <c r="AA20" s="26">
        <f t="shared" si="24"/>
        <v>0</v>
      </c>
      <c r="AB20" s="26">
        <f t="shared" si="9"/>
        <v>20000</v>
      </c>
      <c r="AC20" s="26"/>
      <c r="AD20" s="26"/>
      <c r="AE20" s="26"/>
      <c r="AF20" s="26">
        <f t="shared" si="11"/>
        <v>20000</v>
      </c>
      <c r="AG20" s="26"/>
      <c r="AH20" s="26">
        <f t="shared" si="26"/>
        <v>150</v>
      </c>
      <c r="AI20" s="26">
        <v>20</v>
      </c>
      <c r="AJ20" s="26"/>
      <c r="AK20" s="26"/>
      <c r="AL20" s="26">
        <v>200</v>
      </c>
      <c r="AM20" s="33">
        <f t="shared" si="12"/>
        <v>19630</v>
      </c>
    </row>
    <row r="21" spans="1:39" s="15" customFormat="1" ht="15.75" thickBot="1" x14ac:dyDescent="0.25">
      <c r="A21" s="22">
        <v>23</v>
      </c>
      <c r="B21" s="73" t="s">
        <v>97</v>
      </c>
      <c r="C21" s="56" t="s">
        <v>49</v>
      </c>
      <c r="D21" s="67" t="s">
        <v>69</v>
      </c>
      <c r="E21" s="60" t="s">
        <v>50</v>
      </c>
      <c r="F21" s="34">
        <v>59265</v>
      </c>
      <c r="G21" s="44">
        <v>30000</v>
      </c>
      <c r="H21" s="45"/>
      <c r="I21" s="45"/>
      <c r="J21" s="45"/>
      <c r="K21" s="45"/>
      <c r="L21" s="45"/>
      <c r="M21" s="45"/>
      <c r="N21" s="45"/>
      <c r="O21" s="45"/>
      <c r="P21" s="24">
        <f t="shared" si="10"/>
        <v>30000</v>
      </c>
      <c r="Q21" s="25">
        <v>30</v>
      </c>
      <c r="R21" s="25">
        <v>12</v>
      </c>
      <c r="S21" s="26">
        <f t="shared" si="16"/>
        <v>12000</v>
      </c>
      <c r="T21" s="26">
        <f t="shared" si="17"/>
        <v>0</v>
      </c>
      <c r="U21" s="26">
        <f t="shared" si="18"/>
        <v>0</v>
      </c>
      <c r="V21" s="26">
        <f t="shared" si="19"/>
        <v>0</v>
      </c>
      <c r="W21" s="26">
        <f t="shared" si="20"/>
        <v>0</v>
      </c>
      <c r="X21" s="26">
        <f t="shared" si="21"/>
        <v>0</v>
      </c>
      <c r="Y21" s="26">
        <f t="shared" si="22"/>
        <v>0</v>
      </c>
      <c r="Z21" s="26">
        <f t="shared" si="23"/>
        <v>0</v>
      </c>
      <c r="AA21" s="26">
        <f t="shared" si="24"/>
        <v>0</v>
      </c>
      <c r="AB21" s="26">
        <f t="shared" si="9"/>
        <v>12000</v>
      </c>
      <c r="AC21" s="26"/>
      <c r="AD21" s="26"/>
      <c r="AE21" s="26"/>
      <c r="AF21" s="26">
        <f t="shared" si="11"/>
        <v>12000</v>
      </c>
      <c r="AG21" s="26"/>
      <c r="AH21" s="26"/>
      <c r="AI21" s="26">
        <v>20</v>
      </c>
      <c r="AJ21" s="26"/>
      <c r="AK21" s="26"/>
      <c r="AL21" s="26">
        <v>200</v>
      </c>
      <c r="AM21" s="33">
        <f t="shared" si="12"/>
        <v>11780</v>
      </c>
    </row>
    <row r="22" spans="1:39" s="15" customFormat="1" ht="15.75" thickBot="1" x14ac:dyDescent="0.25">
      <c r="A22" s="46">
        <v>24</v>
      </c>
      <c r="B22" s="73" t="s">
        <v>98</v>
      </c>
      <c r="C22" s="57" t="s">
        <v>78</v>
      </c>
      <c r="D22" s="57" t="s">
        <v>43</v>
      </c>
      <c r="E22" s="61" t="s">
        <v>77</v>
      </c>
      <c r="F22" s="34">
        <v>56984</v>
      </c>
      <c r="G22" s="44">
        <v>21050</v>
      </c>
      <c r="H22" s="45"/>
      <c r="I22" s="45"/>
      <c r="J22" s="45"/>
      <c r="K22" s="45"/>
      <c r="L22" s="45"/>
      <c r="M22" s="45"/>
      <c r="N22" s="45"/>
      <c r="O22" s="45"/>
      <c r="P22" s="24">
        <f t="shared" si="10"/>
        <v>21050</v>
      </c>
      <c r="Q22" s="47">
        <v>30</v>
      </c>
      <c r="R22" s="47">
        <v>17</v>
      </c>
      <c r="S22" s="26">
        <f t="shared" ref="S22" si="27">ROUND((G22/Q22*R22),0)</f>
        <v>11928</v>
      </c>
      <c r="T22" s="26">
        <f t="shared" ref="T22" si="28">ROUND((H22/Q22*R22),0)</f>
        <v>0</v>
      </c>
      <c r="U22" s="26">
        <f t="shared" ref="U22" si="29">ROUND((I22/Q22*R22),0)</f>
        <v>0</v>
      </c>
      <c r="V22" s="26">
        <f t="shared" ref="V22" si="30">ROUND((J22/Q22*R22),0)</f>
        <v>0</v>
      </c>
      <c r="W22" s="26">
        <f t="shared" ref="W22" si="31">ROUND((K22/Q22*R22),0)</f>
        <v>0</v>
      </c>
      <c r="X22" s="26">
        <f t="shared" ref="X22" si="32">ROUND((L22/Q22*R22),0)</f>
        <v>0</v>
      </c>
      <c r="Y22" s="26">
        <f t="shared" ref="Y22" si="33">ROUND((M22/Q22*R22),0)</f>
        <v>0</v>
      </c>
      <c r="Z22" s="26">
        <f t="shared" ref="Z22" si="34">ROUND((N22/Q22*R22),0)</f>
        <v>0</v>
      </c>
      <c r="AA22" s="26">
        <f t="shared" ref="AA22" si="35">ROUND((O22/Q22*R22),0)</f>
        <v>0</v>
      </c>
      <c r="AB22" s="48">
        <f t="shared" si="9"/>
        <v>11928</v>
      </c>
      <c r="AC22" s="48"/>
      <c r="AD22" s="48"/>
      <c r="AE22" s="48"/>
      <c r="AF22" s="48">
        <f t="shared" si="11"/>
        <v>11928</v>
      </c>
      <c r="AG22" s="48"/>
      <c r="AH22" s="48"/>
      <c r="AI22" s="48">
        <v>20</v>
      </c>
      <c r="AJ22" s="48"/>
      <c r="AK22" s="48"/>
      <c r="AL22" s="48">
        <v>200</v>
      </c>
      <c r="AM22" s="49">
        <f t="shared" si="12"/>
        <v>11708</v>
      </c>
    </row>
    <row r="23" spans="1:39" ht="15.75" customHeight="1" thickTop="1" thickBot="1" x14ac:dyDescent="0.3">
      <c r="A23" s="18"/>
      <c r="B23" s="19"/>
      <c r="C23" s="79" t="s">
        <v>37</v>
      </c>
      <c r="D23" s="80"/>
      <c r="E23" s="80"/>
      <c r="F23" s="80"/>
      <c r="G23" s="20">
        <f>SUM(G3:G22)</f>
        <v>601050</v>
      </c>
      <c r="H23" s="20">
        <f t="shared" ref="H23:AM23" si="36">SUM(H3:H22)</f>
        <v>140000</v>
      </c>
      <c r="I23" s="20">
        <f t="shared" si="36"/>
        <v>30400</v>
      </c>
      <c r="J23" s="20">
        <f t="shared" si="36"/>
        <v>3000</v>
      </c>
      <c r="K23" s="20">
        <f t="shared" si="36"/>
        <v>12500</v>
      </c>
      <c r="L23" s="20">
        <f t="shared" si="36"/>
        <v>16800</v>
      </c>
      <c r="M23" s="20">
        <f t="shared" si="36"/>
        <v>47375</v>
      </c>
      <c r="N23" s="20">
        <f t="shared" si="36"/>
        <v>13955</v>
      </c>
      <c r="O23" s="20">
        <f t="shared" si="36"/>
        <v>15077</v>
      </c>
      <c r="P23" s="20">
        <f t="shared" si="36"/>
        <v>880157</v>
      </c>
      <c r="Q23" s="20">
        <f t="shared" si="36"/>
        <v>600</v>
      </c>
      <c r="R23" s="20">
        <f t="shared" si="36"/>
        <v>565.5</v>
      </c>
      <c r="S23" s="20">
        <f t="shared" si="36"/>
        <v>569478</v>
      </c>
      <c r="T23" s="20">
        <f t="shared" si="36"/>
        <v>137792</v>
      </c>
      <c r="U23" s="20">
        <f t="shared" si="36"/>
        <v>29758</v>
      </c>
      <c r="V23" s="20">
        <f t="shared" si="36"/>
        <v>3000</v>
      </c>
      <c r="W23" s="20">
        <f t="shared" si="36"/>
        <v>12142</v>
      </c>
      <c r="X23" s="20">
        <f t="shared" si="36"/>
        <v>16626</v>
      </c>
      <c r="Y23" s="20">
        <f t="shared" si="36"/>
        <v>46559</v>
      </c>
      <c r="Z23" s="20">
        <f t="shared" si="36"/>
        <v>13814</v>
      </c>
      <c r="AA23" s="20">
        <f t="shared" si="36"/>
        <v>14942</v>
      </c>
      <c r="AB23" s="20">
        <f t="shared" si="36"/>
        <v>844111</v>
      </c>
      <c r="AC23" s="20">
        <f t="shared" si="36"/>
        <v>0</v>
      </c>
      <c r="AD23" s="20">
        <f t="shared" si="36"/>
        <v>0</v>
      </c>
      <c r="AE23" s="20">
        <f t="shared" si="36"/>
        <v>0</v>
      </c>
      <c r="AF23" s="20">
        <f t="shared" si="36"/>
        <v>844111</v>
      </c>
      <c r="AG23" s="20">
        <f t="shared" si="36"/>
        <v>20556</v>
      </c>
      <c r="AH23" s="20">
        <f t="shared" si="36"/>
        <v>735</v>
      </c>
      <c r="AI23" s="20">
        <f t="shared" si="36"/>
        <v>400</v>
      </c>
      <c r="AJ23" s="20">
        <f t="shared" si="36"/>
        <v>0</v>
      </c>
      <c r="AK23" s="20">
        <f t="shared" si="36"/>
        <v>0</v>
      </c>
      <c r="AL23" s="20">
        <f t="shared" si="36"/>
        <v>4000</v>
      </c>
      <c r="AM23" s="20">
        <f t="shared" si="36"/>
        <v>818420</v>
      </c>
    </row>
    <row r="30" spans="1:39" ht="40.5" customHeight="1" x14ac:dyDescent="0.25">
      <c r="B30" s="74"/>
      <c r="C30" s="74"/>
      <c r="D30" s="74"/>
      <c r="E30" s="74"/>
      <c r="F30" s="74"/>
      <c r="G30" s="74"/>
    </row>
  </sheetData>
  <mergeCells count="5">
    <mergeCell ref="B30:G30"/>
    <mergeCell ref="G1:P1"/>
    <mergeCell ref="S1:AF1"/>
    <mergeCell ref="AG1:AL1"/>
    <mergeCell ref="C23:F23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Sept-19-1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Rajnish Chauhan</dc:creator>
  <cp:lastModifiedBy>Administrator_Camsys</cp:lastModifiedBy>
  <cp:lastPrinted>2019-09-04T14:49:42Z</cp:lastPrinted>
  <dcterms:created xsi:type="dcterms:W3CDTF">2019-09-03T22:57:17Z</dcterms:created>
  <dcterms:modified xsi:type="dcterms:W3CDTF">2019-10-23T06:48:23Z</dcterms:modified>
</cp:coreProperties>
</file>