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upesh.gupta\Desktop\"/>
    </mc:Choice>
  </mc:AlternateContent>
  <xr:revisionPtr revIDLastSave="0" documentId="13_ncr:1_{3175D273-7917-4F4C-91BF-7E4FC996AE93}" xr6:coauthVersionLast="45" xr6:coauthVersionMax="45" xr10:uidLastSave="{00000000-0000-0000-0000-000000000000}"/>
  <bookViews>
    <workbookView xWindow="390" yWindow="390" windowWidth="19560" windowHeight="10305" activeTab="3" xr2:uid="{00000000-000D-0000-FFFF-FFFF00000000}"/>
  </bookViews>
  <sheets>
    <sheet name="Sheet1(Input)" sheetId="20" r:id="rId1"/>
    <sheet name="Sheet2 (Input)" sheetId="4" r:id="rId2"/>
    <sheet name=" Sheet3 (Input)" sheetId="21" r:id="rId3"/>
    <sheet name="Sheet4 (Output)" sheetId="22" r:id="rId4"/>
  </sheets>
  <externalReferences>
    <externalReference r:id="rId5"/>
  </externalReferenc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20" l="1"/>
  <c r="B33" i="20"/>
  <c r="B15" i="20"/>
  <c r="B10" i="20"/>
  <c r="B44" i="20" s="1"/>
  <c r="B16" i="20" l="1"/>
  <c r="B34" i="20" l="1"/>
  <c r="B17" i="20"/>
  <c r="B18" i="20"/>
  <c r="B35" i="20" l="1"/>
  <c r="B36" i="20"/>
  <c r="C7" i="22" l="1"/>
  <c r="E11" i="22" l="1"/>
  <c r="B3" i="4" l="1"/>
  <c r="B31" i="22" l="1"/>
  <c r="B30" i="22"/>
  <c r="B29" i="22"/>
  <c r="B28" i="22"/>
  <c r="B27" i="22"/>
  <c r="B26" i="22"/>
  <c r="B25" i="22"/>
  <c r="B24" i="22"/>
  <c r="B23" i="22"/>
  <c r="B22" i="22"/>
  <c r="B21" i="22"/>
  <c r="B20" i="22"/>
  <c r="B13" i="22"/>
  <c r="B12" i="22"/>
  <c r="B14" i="22" s="1"/>
  <c r="D11" i="22"/>
  <c r="C11" i="22"/>
  <c r="B8" i="22"/>
  <c r="B7" i="22"/>
  <c r="E5" i="22"/>
  <c r="D5" i="22"/>
  <c r="C5" i="22"/>
  <c r="B3" i="22"/>
  <c r="D12" i="21"/>
  <c r="D7" i="21"/>
  <c r="C41" i="20"/>
  <c r="C33" i="20"/>
  <c r="C15" i="20"/>
  <c r="C10" i="20"/>
  <c r="C16" i="20" l="1"/>
  <c r="C17" i="20" s="1"/>
  <c r="B37" i="22"/>
  <c r="B9" i="22"/>
  <c r="B15" i="22" s="1"/>
  <c r="B16" i="22" s="1"/>
  <c r="B5" i="22"/>
  <c r="E31" i="22" s="1"/>
  <c r="E22" i="22"/>
  <c r="B32" i="22"/>
  <c r="B33" i="22" s="1"/>
  <c r="D13" i="22"/>
  <c r="D14" i="22" s="1"/>
  <c r="C34" i="20"/>
  <c r="C18" i="20"/>
  <c r="D7" i="22" l="1"/>
  <c r="D27" i="22"/>
  <c r="D28" i="22"/>
  <c r="C27" i="22"/>
  <c r="C29" i="22"/>
  <c r="E28" i="22"/>
  <c r="C30" i="22"/>
  <c r="C28" i="22"/>
  <c r="D30" i="22"/>
  <c r="D25" i="22"/>
  <c r="C20" i="22"/>
  <c r="E8" i="22"/>
  <c r="C23" i="22"/>
  <c r="D8" i="22"/>
  <c r="E27" i="22"/>
  <c r="C24" i="22"/>
  <c r="C8" i="22"/>
  <c r="E24" i="22"/>
  <c r="C31" i="22"/>
  <c r="E26" i="22"/>
  <c r="D22" i="22"/>
  <c r="C25" i="22"/>
  <c r="C26" i="22"/>
  <c r="E21" i="22"/>
  <c r="D20" i="22"/>
  <c r="C22" i="22"/>
  <c r="D24" i="22"/>
  <c r="D31" i="22"/>
  <c r="D23" i="22"/>
  <c r="E7" i="22"/>
  <c r="E20" i="22"/>
  <c r="E30" i="22"/>
  <c r="D26" i="22"/>
  <c r="C13" i="22"/>
  <c r="C14" i="22" s="1"/>
  <c r="C21" i="22"/>
  <c r="C32" i="22" s="1"/>
  <c r="E25" i="22"/>
  <c r="D21" i="22"/>
  <c r="B17" i="22"/>
  <c r="E23" i="22"/>
  <c r="E13" i="22"/>
  <c r="E14" i="22" s="1"/>
  <c r="E29" i="22"/>
  <c r="D29" i="22"/>
  <c r="B35" i="22"/>
  <c r="B34" i="22"/>
  <c r="E9" i="22"/>
  <c r="C44" i="20"/>
  <c r="C36" i="20"/>
  <c r="C35" i="20"/>
  <c r="D32" i="22" l="1"/>
  <c r="D9" i="22"/>
  <c r="D15" i="22" s="1"/>
  <c r="D17" i="22" s="1"/>
  <c r="E15" i="22"/>
  <c r="E17" i="22" s="1"/>
  <c r="E32" i="22"/>
  <c r="E37" i="22" s="1"/>
  <c r="C38" i="22"/>
  <c r="D38" i="22"/>
  <c r="D33" i="22" l="1"/>
  <c r="D34" i="22" s="1"/>
  <c r="D16" i="22"/>
  <c r="E16" i="22"/>
  <c r="E33" i="22"/>
  <c r="E34" i="22" s="1"/>
  <c r="D35" i="22"/>
  <c r="D39" i="22" l="1"/>
  <c r="D40" i="22" s="1"/>
  <c r="E35" i="22"/>
  <c r="B13" i="4"/>
  <c r="B7" i="4"/>
  <c r="A9" i="4"/>
  <c r="A10" i="4" s="1"/>
  <c r="D3" i="4" l="1"/>
  <c r="E3" i="4"/>
  <c r="D7" i="4"/>
  <c r="C13" i="4" l="1"/>
  <c r="C3" i="4"/>
  <c r="C7" i="4"/>
  <c r="E7" i="4" l="1"/>
  <c r="F7" i="4" l="1"/>
  <c r="F3" i="4"/>
  <c r="E13" i="4" l="1"/>
  <c r="D13" i="4" l="1"/>
  <c r="F13" i="4" s="1"/>
  <c r="A5" i="4" l="1"/>
  <c r="A6" i="4" s="1"/>
  <c r="A11" i="4" l="1"/>
  <c r="A12" i="4" s="1"/>
  <c r="A17" i="4" l="1"/>
  <c r="C9" i="22" l="1"/>
  <c r="C15" i="22" s="1"/>
  <c r="C33" i="22" s="1"/>
  <c r="C17" i="22" l="1"/>
  <c r="C16" i="22"/>
  <c r="C39" i="22"/>
  <c r="C40" i="22" s="1"/>
  <c r="C34" i="22"/>
  <c r="C35" i="22"/>
</calcChain>
</file>

<file path=xl/sharedStrings.xml><?xml version="1.0" encoding="utf-8"?>
<sst xmlns="http://schemas.openxmlformats.org/spreadsheetml/2006/main" count="146" uniqueCount="77">
  <si>
    <t>Sr No.</t>
  </si>
  <si>
    <t>Employee Name</t>
  </si>
  <si>
    <t>Salary in P&amp;L</t>
  </si>
  <si>
    <t>HR</t>
  </si>
  <si>
    <t>Team</t>
  </si>
  <si>
    <t>Employer PF</t>
  </si>
  <si>
    <t>Employer Esi</t>
  </si>
  <si>
    <t>Name</t>
  </si>
  <si>
    <t>Team 1</t>
  </si>
  <si>
    <t>Team 2</t>
  </si>
  <si>
    <t>APRIL'2020</t>
  </si>
  <si>
    <t>Name1</t>
  </si>
  <si>
    <t>Name2</t>
  </si>
  <si>
    <t>Name3</t>
  </si>
  <si>
    <t>Name4</t>
  </si>
  <si>
    <t>Name5</t>
  </si>
  <si>
    <t>Name6</t>
  </si>
  <si>
    <t>Name7</t>
  </si>
  <si>
    <t>Name8</t>
  </si>
  <si>
    <t>Name9</t>
  </si>
  <si>
    <t>Name10</t>
  </si>
  <si>
    <t>Name11</t>
  </si>
  <si>
    <t>Name12</t>
  </si>
  <si>
    <t>iBoss Tech Solutions Private Limited</t>
  </si>
  <si>
    <t>D-37, First Floor, Sector - 63, Noida - 201301, Uttar Pradesh</t>
  </si>
  <si>
    <t>Profit &amp; Loss A/c</t>
  </si>
  <si>
    <t>Particulars</t>
  </si>
  <si>
    <t>1-Apr-2019 to 30-Apr-2019</t>
  </si>
  <si>
    <t>Monthly Income Statement</t>
  </si>
  <si>
    <t>Operating Income</t>
  </si>
  <si>
    <t>Domestic Income</t>
  </si>
  <si>
    <t>Outside India Income</t>
  </si>
  <si>
    <t>Total of Operating Income</t>
  </si>
  <si>
    <t/>
  </si>
  <si>
    <t>Salary</t>
  </si>
  <si>
    <t>Travelling Expenditure &amp; Conveyance</t>
  </si>
  <si>
    <t>Trainings</t>
  </si>
  <si>
    <t>Total of Direct Expenses</t>
  </si>
  <si>
    <t>Gross Profit</t>
  </si>
  <si>
    <t>Gross Profit/Operating Income</t>
  </si>
  <si>
    <t>Gross Profit/Direct Expenses</t>
  </si>
  <si>
    <t>Indirect Expenses</t>
  </si>
  <si>
    <t>Electricity</t>
  </si>
  <si>
    <t>General Office expenses</t>
  </si>
  <si>
    <t>Repairs</t>
  </si>
  <si>
    <t>Marketing expenses</t>
  </si>
  <si>
    <t>Fooding charges</t>
  </si>
  <si>
    <t>Insurance charges</t>
  </si>
  <si>
    <t>GST Interest</t>
  </si>
  <si>
    <t>Newspapers</t>
  </si>
  <si>
    <t>Rent</t>
  </si>
  <si>
    <t>Stationary</t>
  </si>
  <si>
    <t>Mobile expense</t>
  </si>
  <si>
    <t>Legal expense</t>
  </si>
  <si>
    <t>Total of Indirect Expenses</t>
  </si>
  <si>
    <t>Net Profit</t>
  </si>
  <si>
    <t>Net Profit/Operating Income</t>
  </si>
  <si>
    <t>Net Profit/Total Expenses</t>
  </si>
  <si>
    <t>Other Income</t>
  </si>
  <si>
    <t>Dividend Income</t>
  </si>
  <si>
    <t>Misc Income</t>
  </si>
  <si>
    <t xml:space="preserve">  Total</t>
  </si>
  <si>
    <t>Net Profit:</t>
  </si>
  <si>
    <t>Details-Travel</t>
  </si>
  <si>
    <t xml:space="preserve">Date </t>
  </si>
  <si>
    <t>Amount</t>
  </si>
  <si>
    <t>Conveyance</t>
  </si>
  <si>
    <t>Number of employees</t>
  </si>
  <si>
    <r>
      <t xml:space="preserve">Net Profit </t>
    </r>
    <r>
      <rPr>
        <i/>
        <sz val="10"/>
        <color theme="1"/>
        <rFont val="Calibri"/>
        <family val="2"/>
        <scheme val="minor"/>
      </rPr>
      <t>(prior to allocation of green shaded exp.)</t>
    </r>
  </si>
  <si>
    <t>Number of employees of white shaded teams</t>
  </si>
  <si>
    <t>Allocation of green shaded exp.</t>
  </si>
  <si>
    <t>Team1</t>
  </si>
  <si>
    <t>Team2</t>
  </si>
  <si>
    <t>use sheet2 (Input)</t>
  </si>
  <si>
    <t>Use sheet3 (Input)</t>
  </si>
  <si>
    <t>use formulas</t>
  </si>
  <si>
    <t>April'18
(Comparative Analysis)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</si>
</sst>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_(* #,##0_);_(* \(#,##0\);_(* &quot;-&quot;??_);_(@_)"/>
    <numFmt numFmtId="167" formatCode="&quot;&quot;0"/>
    <numFmt numFmtId="168" formatCode="dd\/mm\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5" borderId="0" xfId="0" applyFont="1" applyFill="1" applyAlignment="1">
      <alignment horizontal="center"/>
    </xf>
    <xf numFmtId="165" fontId="0" fillId="0" borderId="0" xfId="1" applyNumberFormat="1" applyFont="1"/>
    <xf numFmtId="0" fontId="5" fillId="0" borderId="0" xfId="0" applyFont="1"/>
    <xf numFmtId="0" fontId="2" fillId="3" borderId="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2" borderId="7" xfId="0" applyFont="1" applyFill="1" applyBorder="1"/>
    <xf numFmtId="0" fontId="2" fillId="3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4" borderId="5" xfId="3" applyFont="1" applyFill="1" applyBorder="1" applyAlignment="1">
      <alignment vertical="center"/>
    </xf>
    <xf numFmtId="0" fontId="3" fillId="4" borderId="2" xfId="3" applyFont="1" applyFill="1" applyBorder="1" applyAlignment="1">
      <alignment vertical="center"/>
    </xf>
    <xf numFmtId="166" fontId="2" fillId="3" borderId="1" xfId="2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2" borderId="1" xfId="2" applyNumberFormat="1" applyFont="1" applyFill="1" applyBorder="1" applyAlignment="1">
      <alignment vertical="center"/>
    </xf>
    <xf numFmtId="166" fontId="2" fillId="2" borderId="4" xfId="2" applyNumberFormat="1" applyFont="1" applyFill="1" applyBorder="1" applyAlignment="1">
      <alignment vertical="center"/>
    </xf>
    <xf numFmtId="43" fontId="0" fillId="0" borderId="0" xfId="0" applyNumberFormat="1"/>
    <xf numFmtId="0" fontId="5" fillId="2" borderId="10" xfId="0" applyFont="1" applyFill="1" applyBorder="1"/>
    <xf numFmtId="0" fontId="2" fillId="2" borderId="13" xfId="0" applyFont="1" applyFill="1" applyBorder="1" applyAlignment="1">
      <alignment vertical="center"/>
    </xf>
    <xf numFmtId="166" fontId="7" fillId="2" borderId="4" xfId="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5" fontId="0" fillId="0" borderId="0" xfId="0" applyNumberFormat="1"/>
    <xf numFmtId="0" fontId="8" fillId="0" borderId="0" xfId="0" applyFont="1"/>
    <xf numFmtId="1" fontId="12" fillId="0" borderId="0" xfId="0" applyNumberFormat="1" applyFont="1"/>
    <xf numFmtId="0" fontId="2" fillId="2" borderId="14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6" fontId="2" fillId="2" borderId="1" xfId="2" applyNumberFormat="1" applyFont="1" applyFill="1" applyBorder="1" applyAlignment="1">
      <alignment vertical="center"/>
    </xf>
    <xf numFmtId="166" fontId="2" fillId="2" borderId="4" xfId="2" applyNumberFormat="1" applyFont="1" applyFill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1" fontId="9" fillId="0" borderId="1" xfId="4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9" fontId="5" fillId="7" borderId="5" xfId="0" applyNumberFormat="1" applyFont="1" applyFill="1" applyBorder="1" applyAlignment="1">
      <alignment horizontal="center" vertical="top"/>
    </xf>
    <xf numFmtId="49" fontId="5" fillId="7" borderId="16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49" fontId="13" fillId="0" borderId="2" xfId="0" applyNumberFormat="1" applyFont="1" applyBorder="1" applyAlignment="1">
      <alignment vertical="top"/>
    </xf>
    <xf numFmtId="165" fontId="0" fillId="0" borderId="17" xfId="1" applyNumberFormat="1" applyFont="1" applyBorder="1" applyAlignment="1">
      <alignment horizontal="right" vertical="top"/>
    </xf>
    <xf numFmtId="165" fontId="0" fillId="0" borderId="1" xfId="1" applyNumberFormat="1" applyFont="1" applyBorder="1" applyAlignment="1">
      <alignment horizontal="right" vertical="top"/>
    </xf>
    <xf numFmtId="165" fontId="0" fillId="0" borderId="1" xfId="1" applyNumberFormat="1" applyFont="1" applyFill="1" applyBorder="1" applyAlignment="1">
      <alignment horizontal="right" vertical="top"/>
    </xf>
    <xf numFmtId="49" fontId="0" fillId="0" borderId="4" xfId="0" applyNumberFormat="1" applyBorder="1" applyAlignment="1">
      <alignment horizontal="left" vertical="top" indent="1"/>
    </xf>
    <xf numFmtId="43" fontId="0" fillId="0" borderId="1" xfId="1" applyFont="1" applyFill="1" applyBorder="1" applyAlignment="1">
      <alignment horizontal="right" vertical="top"/>
    </xf>
    <xf numFmtId="49" fontId="0" fillId="0" borderId="1" xfId="0" applyNumberFormat="1" applyBorder="1" applyAlignment="1">
      <alignment horizontal="left" vertical="top" indent="1"/>
    </xf>
    <xf numFmtId="43" fontId="0" fillId="0" borderId="15" xfId="1" applyFont="1" applyFill="1" applyBorder="1" applyAlignment="1">
      <alignment horizontal="right" vertical="top"/>
    </xf>
    <xf numFmtId="43" fontId="0" fillId="0" borderId="1" xfId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left" vertical="top" indent="1"/>
    </xf>
    <xf numFmtId="165" fontId="5" fillId="8" borderId="1" xfId="1" applyNumberFormat="1" applyFont="1" applyFill="1" applyBorder="1" applyAlignment="1">
      <alignment horizontal="right" vertical="top"/>
    </xf>
    <xf numFmtId="165" fontId="15" fillId="0" borderId="2" xfId="1" applyNumberFormat="1" applyFont="1" applyFill="1" applyBorder="1" applyAlignment="1">
      <alignment horizontal="right" vertical="top"/>
    </xf>
    <xf numFmtId="49" fontId="0" fillId="0" borderId="1" xfId="0" applyNumberFormat="1" applyBorder="1" applyAlignment="1">
      <alignment horizontal="left" vertical="top" indent="2"/>
    </xf>
    <xf numFmtId="165" fontId="0" fillId="8" borderId="1" xfId="1" applyNumberFormat="1" applyFont="1" applyFill="1" applyBorder="1" applyAlignment="1">
      <alignment horizontal="right" vertical="top"/>
    </xf>
    <xf numFmtId="49" fontId="0" fillId="0" borderId="1" xfId="0" applyNumberFormat="1" applyBorder="1" applyAlignment="1">
      <alignment horizontal="left" vertical="top" wrapText="1" indent="1"/>
    </xf>
    <xf numFmtId="49" fontId="5" fillId="9" borderId="1" xfId="0" applyNumberFormat="1" applyFont="1" applyFill="1" applyBorder="1" applyAlignment="1">
      <alignment horizontal="left" vertical="top" indent="1"/>
    </xf>
    <xf numFmtId="165" fontId="5" fillId="9" borderId="1" xfId="1" applyNumberFormat="1" applyFont="1" applyFill="1" applyBorder="1" applyAlignment="1">
      <alignment horizontal="right" vertical="top"/>
    </xf>
    <xf numFmtId="9" fontId="5" fillId="8" borderId="1" xfId="7" applyFont="1" applyFill="1" applyBorder="1" applyAlignment="1">
      <alignment horizontal="right" vertical="top"/>
    </xf>
    <xf numFmtId="9" fontId="5" fillId="9" borderId="1" xfId="7" applyFont="1" applyFill="1" applyBorder="1" applyAlignment="1">
      <alignment horizontal="right" vertical="top"/>
    </xf>
    <xf numFmtId="49" fontId="5" fillId="0" borderId="2" xfId="0" applyNumberFormat="1" applyFont="1" applyBorder="1" applyAlignment="1">
      <alignment vertical="top"/>
    </xf>
    <xf numFmtId="167" fontId="0" fillId="0" borderId="17" xfId="0" applyNumberFormat="1" applyBorder="1" applyAlignment="1">
      <alignment horizontal="right" vertical="top"/>
    </xf>
    <xf numFmtId="167" fontId="0" fillId="0" borderId="1" xfId="0" applyNumberFormat="1" applyBorder="1" applyAlignment="1">
      <alignment horizontal="right" vertical="top"/>
    </xf>
    <xf numFmtId="165" fontId="0" fillId="0" borderId="4" xfId="1" applyNumberFormat="1" applyFont="1" applyFill="1" applyBorder="1" applyAlignment="1">
      <alignment horizontal="right" vertical="top"/>
    </xf>
    <xf numFmtId="0" fontId="0" fillId="0" borderId="1" xfId="0" applyBorder="1"/>
    <xf numFmtId="49" fontId="5" fillId="7" borderId="1" xfId="0" applyNumberFormat="1" applyFont="1" applyFill="1" applyBorder="1" applyAlignment="1">
      <alignment horizontal="left" vertical="top" indent="1"/>
    </xf>
    <xf numFmtId="165" fontId="15" fillId="7" borderId="2" xfId="1" applyNumberFormat="1" applyFont="1" applyFill="1" applyBorder="1" applyAlignment="1">
      <alignment horizontal="right" vertical="top"/>
    </xf>
    <xf numFmtId="165" fontId="5" fillId="7" borderId="1" xfId="1" applyNumberFormat="1" applyFont="1" applyFill="1" applyBorder="1" applyAlignment="1">
      <alignment horizontal="right" vertical="top"/>
    </xf>
    <xf numFmtId="10" fontId="5" fillId="8" borderId="1" xfId="7" applyNumberFormat="1" applyFont="1" applyFill="1" applyBorder="1" applyAlignment="1">
      <alignment horizontal="right" vertical="top"/>
    </xf>
    <xf numFmtId="10" fontId="5" fillId="7" borderId="1" xfId="7" applyNumberFormat="1" applyFont="1" applyFill="1" applyBorder="1" applyAlignment="1">
      <alignment horizontal="right" vertical="top"/>
    </xf>
    <xf numFmtId="167" fontId="5" fillId="0" borderId="1" xfId="0" applyNumberFormat="1" applyFont="1" applyBorder="1" applyAlignment="1">
      <alignment horizontal="right" vertical="top"/>
    </xf>
    <xf numFmtId="43" fontId="5" fillId="0" borderId="1" xfId="1" applyFont="1" applyBorder="1" applyAlignment="1">
      <alignment horizontal="right" vertical="top"/>
    </xf>
    <xf numFmtId="49" fontId="13" fillId="0" borderId="2" xfId="0" applyNumberFormat="1" applyFont="1" applyBorder="1" applyAlignment="1">
      <alignment horizontal="left" vertical="top" indent="1"/>
    </xf>
    <xf numFmtId="165" fontId="0" fillId="0" borderId="17" xfId="1" applyNumberFormat="1" applyFont="1" applyBorder="1"/>
    <xf numFmtId="0" fontId="5" fillId="0" borderId="1" xfId="0" applyFont="1" applyBorder="1" applyAlignment="1">
      <alignment horizontal="left"/>
    </xf>
    <xf numFmtId="166" fontId="5" fillId="0" borderId="1" xfId="0" applyNumberFormat="1" applyFont="1" applyBorder="1"/>
    <xf numFmtId="49" fontId="5" fillId="10" borderId="0" xfId="0" applyNumberFormat="1" applyFont="1" applyFill="1" applyAlignment="1">
      <alignment horizontal="left" vertical="top" indent="2"/>
    </xf>
    <xf numFmtId="43" fontId="15" fillId="10" borderId="0" xfId="1" applyFont="1" applyFill="1"/>
    <xf numFmtId="0" fontId="14" fillId="0" borderId="0" xfId="0" applyFont="1"/>
    <xf numFmtId="43" fontId="0" fillId="0" borderId="0" xfId="1" applyFont="1" applyAlignment="1"/>
    <xf numFmtId="0" fontId="5" fillId="6" borderId="1" xfId="0" applyFont="1" applyFill="1" applyBorder="1"/>
    <xf numFmtId="43" fontId="5" fillId="6" borderId="1" xfId="1" applyFont="1" applyFill="1" applyBorder="1" applyAlignment="1"/>
    <xf numFmtId="168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168" fontId="0" fillId="0" borderId="0" xfId="0" applyNumberFormat="1" applyAlignment="1">
      <alignment horizontal="left" vertical="top"/>
    </xf>
    <xf numFmtId="49" fontId="5" fillId="0" borderId="0" xfId="0" applyNumberFormat="1" applyFont="1" applyAlignment="1">
      <alignment vertical="top"/>
    </xf>
    <xf numFmtId="43" fontId="5" fillId="0" borderId="0" xfId="1" applyFont="1" applyBorder="1" applyAlignment="1"/>
    <xf numFmtId="43" fontId="1" fillId="0" borderId="1" xfId="1" applyFont="1" applyFill="1" applyBorder="1" applyAlignment="1"/>
    <xf numFmtId="49" fontId="5" fillId="2" borderId="1" xfId="1" applyNumberFormat="1" applyFont="1" applyFill="1" applyBorder="1" applyAlignment="1">
      <alignment horizontal="center" vertical="top" wrapText="1"/>
    </xf>
    <xf numFmtId="49" fontId="5" fillId="11" borderId="1" xfId="0" applyNumberFormat="1" applyFont="1" applyFill="1" applyBorder="1" applyAlignment="1">
      <alignment horizontal="center" vertical="top" wrapText="1"/>
    </xf>
    <xf numFmtId="49" fontId="5" fillId="8" borderId="1" xfId="0" applyNumberFormat="1" applyFont="1" applyFill="1" applyBorder="1" applyAlignment="1">
      <alignment horizontal="center" vertical="top" wrapText="1"/>
    </xf>
    <xf numFmtId="165" fontId="5" fillId="0" borderId="0" xfId="1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49" fontId="5" fillId="0" borderId="1" xfId="0" applyNumberFormat="1" applyFont="1" applyBorder="1" applyAlignment="1">
      <alignment horizontal="left" vertical="top"/>
    </xf>
    <xf numFmtId="165" fontId="5" fillId="2" borderId="1" xfId="1" applyNumberFormat="1" applyFont="1" applyFill="1" applyBorder="1" applyAlignment="1">
      <alignment horizontal="center" vertical="top"/>
    </xf>
    <xf numFmtId="165" fontId="5" fillId="0" borderId="1" xfId="1" applyNumberFormat="1" applyFont="1" applyBorder="1" applyAlignment="1">
      <alignment horizontal="center" vertical="top"/>
    </xf>
    <xf numFmtId="165" fontId="5" fillId="8" borderId="1" xfId="1" applyNumberFormat="1" applyFont="1" applyFill="1" applyBorder="1" applyAlignment="1">
      <alignment horizontal="center" vertical="top"/>
    </xf>
    <xf numFmtId="49" fontId="13" fillId="0" borderId="1" xfId="0" applyNumberFormat="1" applyFont="1" applyBorder="1" applyAlignment="1">
      <alignment vertical="top"/>
    </xf>
    <xf numFmtId="165" fontId="0" fillId="2" borderId="1" xfId="1" applyNumberFormat="1" applyFont="1" applyFill="1" applyBorder="1" applyAlignment="1">
      <alignment horizontal="right" vertical="top"/>
    </xf>
    <xf numFmtId="165" fontId="16" fillId="2" borderId="1" xfId="1" applyNumberFormat="1" applyFont="1" applyFill="1" applyBorder="1" applyAlignment="1">
      <alignment horizontal="right" vertical="top"/>
    </xf>
    <xf numFmtId="165" fontId="5" fillId="2" borderId="1" xfId="1" applyNumberFormat="1" applyFont="1" applyFill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indent="1"/>
    </xf>
    <xf numFmtId="165" fontId="0" fillId="0" borderId="0" xfId="1" applyNumberFormat="1" applyFont="1" applyFill="1"/>
    <xf numFmtId="165" fontId="8" fillId="0" borderId="0" xfId="1" applyNumberFormat="1" applyFont="1" applyFill="1"/>
    <xf numFmtId="49" fontId="5" fillId="11" borderId="1" xfId="0" applyNumberFormat="1" applyFont="1" applyFill="1" applyBorder="1" applyAlignment="1">
      <alignment horizontal="left" vertical="top" indent="1"/>
    </xf>
    <xf numFmtId="165" fontId="5" fillId="0" borderId="1" xfId="1" applyNumberFormat="1" applyFont="1" applyFill="1" applyBorder="1" applyAlignment="1">
      <alignment horizontal="right" vertical="top"/>
    </xf>
    <xf numFmtId="165" fontId="5" fillId="11" borderId="1" xfId="1" applyNumberFormat="1" applyFont="1" applyFill="1" applyBorder="1" applyAlignment="1">
      <alignment horizontal="right" vertical="top"/>
    </xf>
    <xf numFmtId="10" fontId="5" fillId="2" borderId="1" xfId="7" applyNumberFormat="1" applyFont="1" applyFill="1" applyBorder="1" applyAlignment="1">
      <alignment horizontal="right" vertical="top"/>
    </xf>
    <xf numFmtId="10" fontId="5" fillId="11" borderId="1" xfId="7" applyNumberFormat="1" applyFont="1" applyFill="1" applyBorder="1" applyAlignment="1">
      <alignment horizontal="right" vertical="top"/>
    </xf>
    <xf numFmtId="9" fontId="5" fillId="2" borderId="1" xfId="7" applyFont="1" applyFill="1" applyBorder="1" applyAlignment="1">
      <alignment horizontal="right" vertical="top"/>
    </xf>
    <xf numFmtId="9" fontId="5" fillId="11" borderId="1" xfId="7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vertical="top"/>
    </xf>
    <xf numFmtId="167" fontId="0" fillId="8" borderId="1" xfId="0" applyNumberFormat="1" applyFill="1" applyBorder="1" applyAlignment="1">
      <alignment horizontal="right" vertical="top"/>
    </xf>
    <xf numFmtId="49" fontId="5" fillId="12" borderId="0" xfId="0" applyNumberFormat="1" applyFont="1" applyFill="1" applyAlignment="1">
      <alignment horizontal="left" vertical="top" indent="1"/>
    </xf>
    <xf numFmtId="165" fontId="5" fillId="2" borderId="0" xfId="1" applyNumberFormat="1" applyFont="1" applyFill="1" applyBorder="1" applyAlignment="1">
      <alignment horizontal="left" vertical="top" indent="1"/>
    </xf>
    <xf numFmtId="167" fontId="5" fillId="12" borderId="0" xfId="0" applyNumberFormat="1" applyFont="1" applyFill="1" applyAlignment="1">
      <alignment horizontal="right" vertical="top"/>
    </xf>
    <xf numFmtId="167" fontId="5" fillId="8" borderId="21" xfId="0" applyNumberFormat="1" applyFont="1" applyFill="1" applyBorder="1" applyAlignment="1">
      <alignment horizontal="right" vertical="top"/>
    </xf>
    <xf numFmtId="165" fontId="5" fillId="2" borderId="1" xfId="1" applyNumberFormat="1" applyFont="1" applyFill="1" applyBorder="1"/>
    <xf numFmtId="165" fontId="0" fillId="8" borderId="21" xfId="0" applyNumberFormat="1" applyFill="1" applyBorder="1"/>
    <xf numFmtId="49" fontId="5" fillId="11" borderId="0" xfId="0" applyNumberFormat="1" applyFont="1" applyFill="1" applyAlignment="1">
      <alignment horizontal="left" vertical="top" indent="1"/>
    </xf>
    <xf numFmtId="165" fontId="5" fillId="2" borderId="3" xfId="1" applyNumberFormat="1" applyFont="1" applyFill="1" applyBorder="1"/>
    <xf numFmtId="43" fontId="0" fillId="0" borderId="3" xfId="0" applyNumberFormat="1" applyBorder="1"/>
    <xf numFmtId="43" fontId="5" fillId="8" borderId="1" xfId="1" applyFont="1" applyFill="1" applyBorder="1" applyAlignment="1">
      <alignment horizontal="center"/>
    </xf>
    <xf numFmtId="49" fontId="5" fillId="13" borderId="1" xfId="0" applyNumberFormat="1" applyFont="1" applyFill="1" applyBorder="1" applyAlignment="1">
      <alignment horizontal="left" vertical="top" indent="2"/>
    </xf>
    <xf numFmtId="165" fontId="5" fillId="2" borderId="1" xfId="1" applyNumberFormat="1" applyFont="1" applyFill="1" applyBorder="1" applyAlignment="1">
      <alignment horizontal="left" vertical="top" indent="2"/>
    </xf>
    <xf numFmtId="43" fontId="5" fillId="13" borderId="1" xfId="1" applyFont="1" applyFill="1" applyBorder="1" applyAlignment="1">
      <alignment horizontal="right" vertical="top"/>
    </xf>
    <xf numFmtId="43" fontId="5" fillId="8" borderId="18" xfId="1" applyFont="1" applyFill="1" applyBorder="1" applyAlignment="1">
      <alignment horizontal="right" vertical="top"/>
    </xf>
    <xf numFmtId="165" fontId="5" fillId="0" borderId="0" xfId="1" applyNumberFormat="1" applyFont="1"/>
    <xf numFmtId="165" fontId="0" fillId="2" borderId="1" xfId="1" applyNumberFormat="1" applyFont="1" applyFill="1" applyBorder="1"/>
    <xf numFmtId="10" fontId="5" fillId="13" borderId="1" xfId="7" applyNumberFormat="1" applyFont="1" applyFill="1" applyBorder="1"/>
    <xf numFmtId="0" fontId="0" fillId="8" borderId="1" xfId="0" applyFill="1" applyBorder="1"/>
    <xf numFmtId="49" fontId="5" fillId="0" borderId="19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15" xfId="0" applyNumberFormat="1" applyBorder="1" applyAlignment="1">
      <alignment horizontal="center" vertical="top"/>
    </xf>
    <xf numFmtId="49" fontId="5" fillId="7" borderId="5" xfId="0" applyNumberFormat="1" applyFont="1" applyFill="1" applyBorder="1" applyAlignment="1">
      <alignment horizontal="center" vertical="top"/>
    </xf>
    <xf numFmtId="49" fontId="5" fillId="7" borderId="16" xfId="0" applyNumberFormat="1" applyFont="1" applyFill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7" borderId="2" xfId="0" applyNumberFormat="1" applyFont="1" applyFill="1" applyBorder="1" applyAlignment="1">
      <alignment horizontal="center" vertical="top"/>
    </xf>
    <xf numFmtId="49" fontId="5" fillId="7" borderId="17" xfId="0" applyNumberFormat="1" applyFont="1" applyFill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18" fillId="8" borderId="1" xfId="0" applyNumberFormat="1" applyFont="1" applyFill="1" applyBorder="1" applyAlignment="1">
      <alignment horizontal="center" vertical="top" wrapText="1"/>
    </xf>
    <xf numFmtId="165" fontId="0" fillId="8" borderId="17" xfId="1" applyNumberFormat="1" applyFont="1" applyFill="1" applyBorder="1" applyAlignment="1">
      <alignment horizontal="right" vertical="top"/>
    </xf>
    <xf numFmtId="166" fontId="0" fillId="8" borderId="4" xfId="2" applyNumberFormat="1" applyFont="1" applyFill="1" applyBorder="1" applyAlignment="1">
      <alignment horizontal="right" vertical="top"/>
    </xf>
    <xf numFmtId="166" fontId="0" fillId="8" borderId="1" xfId="2" applyNumberFormat="1" applyFont="1" applyFill="1" applyBorder="1" applyAlignment="1">
      <alignment horizontal="right" vertical="top"/>
    </xf>
    <xf numFmtId="164" fontId="0" fillId="8" borderId="1" xfId="2" applyFont="1" applyFill="1" applyBorder="1" applyAlignment="1">
      <alignment horizontal="right" vertical="top"/>
    </xf>
    <xf numFmtId="49" fontId="5" fillId="8" borderId="17" xfId="0" applyNumberFormat="1" applyFont="1" applyFill="1" applyBorder="1" applyAlignment="1">
      <alignment vertical="top"/>
    </xf>
    <xf numFmtId="164" fontId="0" fillId="8" borderId="4" xfId="2" applyFont="1" applyFill="1" applyBorder="1" applyAlignment="1">
      <alignment horizontal="right" vertical="top"/>
    </xf>
    <xf numFmtId="49" fontId="5" fillId="8" borderId="1" xfId="0" applyNumberFormat="1" applyFont="1" applyFill="1" applyBorder="1" applyAlignment="1">
      <alignment horizontal="left" vertical="top" indent="1"/>
    </xf>
    <xf numFmtId="49" fontId="13" fillId="8" borderId="17" xfId="0" applyNumberFormat="1" applyFont="1" applyFill="1" applyBorder="1" applyAlignment="1">
      <alignment horizontal="left" vertical="top" indent="1"/>
    </xf>
    <xf numFmtId="164" fontId="5" fillId="8" borderId="1" xfId="0" applyNumberFormat="1" applyFont="1" applyFill="1" applyBorder="1"/>
    <xf numFmtId="0" fontId="0" fillId="8" borderId="0" xfId="0" applyFill="1"/>
    <xf numFmtId="165" fontId="0" fillId="8" borderId="0" xfId="0" applyNumberFormat="1" applyFill="1"/>
    <xf numFmtId="43" fontId="15" fillId="8" borderId="0" xfId="1" applyFont="1" applyFill="1"/>
  </cellXfs>
  <cellStyles count="8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2 2" xfId="6" xr:uid="{00000000-0005-0000-0000-000005000000}"/>
    <cellStyle name="Normal 5" xfId="5" xr:uid="{00000000-0005-0000-0000-000006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S_Automation/Excel%20Based%20MIS/MIS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(Input)"/>
      <sheetName val="Sheet2 (Input)"/>
      <sheetName val=" Sheet3 (Input)"/>
      <sheetName val="Sheet4 (Output)"/>
      <sheetName val="Monthly MIS (Input)"/>
      <sheetName val="Teamwise Salary (Output)"/>
    </sheetNames>
    <sheetDataSet>
      <sheetData sheetId="0"/>
      <sheetData sheetId="1"/>
      <sheetData sheetId="2"/>
      <sheetData sheetId="3">
        <row r="5">
          <cell r="D5">
            <v>5</v>
          </cell>
        </row>
      </sheetData>
      <sheetData sheetId="4">
        <row r="5">
          <cell r="C5" t="str">
            <v>1-Apr-2019 to 30-Apr-2019</v>
          </cell>
        </row>
      </sheetData>
      <sheetData sheetId="5">
        <row r="3">
          <cell r="B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66690-17CE-4654-92F2-007C8D786F83}">
  <dimension ref="A1:C45"/>
  <sheetViews>
    <sheetView topLeftCell="A5" workbookViewId="0">
      <selection activeCell="G11" sqref="G11"/>
    </sheetView>
  </sheetViews>
  <sheetFormatPr defaultColWidth="9.140625" defaultRowHeight="15" x14ac:dyDescent="0.25"/>
  <cols>
    <col min="1" max="1" width="23.85546875" customWidth="1"/>
    <col min="2" max="2" width="16" customWidth="1"/>
    <col min="3" max="3" width="15.28515625" customWidth="1"/>
  </cols>
  <sheetData>
    <row r="1" spans="1:3" hidden="1" x14ac:dyDescent="0.25">
      <c r="A1" s="137" t="s">
        <v>23</v>
      </c>
      <c r="B1" s="137"/>
      <c r="C1" s="137"/>
    </row>
    <row r="2" spans="1:3" hidden="1" x14ac:dyDescent="0.25">
      <c r="A2" s="138" t="s">
        <v>24</v>
      </c>
      <c r="B2" s="138"/>
      <c r="C2" s="138"/>
    </row>
    <row r="3" spans="1:3" ht="24" hidden="1" customHeight="1" x14ac:dyDescent="0.25">
      <c r="A3" s="139"/>
      <c r="B3" s="147"/>
      <c r="C3" s="138"/>
    </row>
    <row r="4" spans="1:3" hidden="1" x14ac:dyDescent="0.25">
      <c r="A4" s="140" t="s">
        <v>25</v>
      </c>
      <c r="B4" s="141"/>
      <c r="C4" s="141"/>
    </row>
    <row r="5" spans="1:3" s="43" customFormat="1" ht="42.6" customHeight="1" x14ac:dyDescent="0.25">
      <c r="A5" s="41" t="s">
        <v>26</v>
      </c>
      <c r="B5" s="148" t="s">
        <v>76</v>
      </c>
      <c r="C5" s="42" t="s">
        <v>27</v>
      </c>
    </row>
    <row r="6" spans="1:3" x14ac:dyDescent="0.25">
      <c r="A6" s="142" t="s">
        <v>28</v>
      </c>
      <c r="B6" s="143"/>
      <c r="C6" s="143"/>
    </row>
    <row r="7" spans="1:3" x14ac:dyDescent="0.25">
      <c r="A7" s="44" t="s">
        <v>29</v>
      </c>
      <c r="B7" s="149"/>
      <c r="C7" s="45"/>
    </row>
    <row r="8" spans="1:3" x14ac:dyDescent="0.25">
      <c r="A8" s="48" t="s">
        <v>30</v>
      </c>
      <c r="B8" s="150">
        <v>2500000</v>
      </c>
      <c r="C8" s="49">
        <v>2400000</v>
      </c>
    </row>
    <row r="9" spans="1:3" x14ac:dyDescent="0.25">
      <c r="A9" s="50" t="s">
        <v>31</v>
      </c>
      <c r="B9" s="151">
        <v>500000</v>
      </c>
      <c r="C9" s="51">
        <v>1200000</v>
      </c>
    </row>
    <row r="10" spans="1:3" s="7" customFormat="1" x14ac:dyDescent="0.25">
      <c r="A10" s="53" t="s">
        <v>32</v>
      </c>
      <c r="B10" s="54">
        <f t="shared" ref="B10" si="0">SUM(B8:B9)</f>
        <v>3000000</v>
      </c>
      <c r="C10" s="55">
        <f t="shared" ref="C10" si="1">SUM(C8:C9)</f>
        <v>3600000</v>
      </c>
    </row>
    <row r="11" spans="1:3" x14ac:dyDescent="0.25">
      <c r="A11" s="56" t="s">
        <v>33</v>
      </c>
      <c r="B11" s="57"/>
      <c r="C11" s="49"/>
    </row>
    <row r="12" spans="1:3" x14ac:dyDescent="0.25">
      <c r="A12" s="50" t="s">
        <v>34</v>
      </c>
      <c r="B12" s="152">
        <v>200000</v>
      </c>
      <c r="C12" s="49">
        <v>1507216</v>
      </c>
    </row>
    <row r="13" spans="1:3" ht="30" x14ac:dyDescent="0.25">
      <c r="A13" s="58" t="s">
        <v>35</v>
      </c>
      <c r="B13" s="152">
        <v>10000</v>
      </c>
      <c r="C13" s="49">
        <v>100000</v>
      </c>
    </row>
    <row r="14" spans="1:3" x14ac:dyDescent="0.25">
      <c r="A14" s="50" t="s">
        <v>36</v>
      </c>
      <c r="B14" s="152">
        <v>40000</v>
      </c>
      <c r="C14" s="47">
        <v>25000</v>
      </c>
    </row>
    <row r="15" spans="1:3" s="7" customFormat="1" x14ac:dyDescent="0.25">
      <c r="A15" s="59" t="s">
        <v>37</v>
      </c>
      <c r="B15" s="54">
        <f t="shared" ref="B15" si="2">SUM(B12:B14)</f>
        <v>250000</v>
      </c>
      <c r="C15" s="60">
        <f t="shared" ref="C15" si="3">SUM(C12:C14)</f>
        <v>1632216</v>
      </c>
    </row>
    <row r="16" spans="1:3" s="7" customFormat="1" x14ac:dyDescent="0.25">
      <c r="A16" s="59" t="s">
        <v>38</v>
      </c>
      <c r="B16" s="54">
        <f t="shared" ref="B16" si="4">B10-B15</f>
        <v>2750000</v>
      </c>
      <c r="C16" s="60">
        <f t="shared" ref="C16" si="5">C10-C15</f>
        <v>1967784</v>
      </c>
    </row>
    <row r="17" spans="1:3" s="7" customFormat="1" x14ac:dyDescent="0.25">
      <c r="A17" s="59" t="s">
        <v>39</v>
      </c>
      <c r="B17" s="61">
        <f t="shared" ref="B17" si="6">B16/B10</f>
        <v>0.91666666666666663</v>
      </c>
      <c r="C17" s="62">
        <f t="shared" ref="C17" si="7">C16/C10</f>
        <v>0.54660666666666669</v>
      </c>
    </row>
    <row r="18" spans="1:3" s="7" customFormat="1" x14ac:dyDescent="0.25">
      <c r="A18" s="59" t="s">
        <v>40</v>
      </c>
      <c r="B18" s="61">
        <f>B16/B15</f>
        <v>11</v>
      </c>
      <c r="C18" s="62">
        <f t="shared" ref="C18" si="8">C16/C15</f>
        <v>1.2055904365598671</v>
      </c>
    </row>
    <row r="19" spans="1:3" s="7" customFormat="1" ht="17.25" customHeight="1" x14ac:dyDescent="0.25">
      <c r="A19" s="135"/>
      <c r="B19" s="136"/>
      <c r="C19" s="136"/>
    </row>
    <row r="20" spans="1:3" x14ac:dyDescent="0.25">
      <c r="A20" s="63" t="s">
        <v>41</v>
      </c>
      <c r="B20" s="153"/>
      <c r="C20" s="64"/>
    </row>
    <row r="21" spans="1:3" x14ac:dyDescent="0.25">
      <c r="A21" s="48" t="s">
        <v>42</v>
      </c>
      <c r="B21" s="154">
        <v>60000</v>
      </c>
      <c r="C21" s="66">
        <v>65000</v>
      </c>
    </row>
    <row r="22" spans="1:3" x14ac:dyDescent="0.25">
      <c r="A22" s="50" t="s">
        <v>43</v>
      </c>
      <c r="B22" s="152">
        <v>180000</v>
      </c>
      <c r="C22" s="49">
        <v>160000</v>
      </c>
    </row>
    <row r="23" spans="1:3" x14ac:dyDescent="0.25">
      <c r="A23" s="50" t="s">
        <v>44</v>
      </c>
      <c r="B23" s="152">
        <v>40000</v>
      </c>
      <c r="C23" s="49">
        <v>66000</v>
      </c>
    </row>
    <row r="24" spans="1:3" x14ac:dyDescent="0.25">
      <c r="A24" s="50" t="s">
        <v>45</v>
      </c>
      <c r="B24" s="57">
        <v>3000</v>
      </c>
      <c r="C24" s="49">
        <v>7000</v>
      </c>
    </row>
    <row r="25" spans="1:3" x14ac:dyDescent="0.25">
      <c r="A25" s="50" t="s">
        <v>46</v>
      </c>
      <c r="B25" s="152">
        <v>3800</v>
      </c>
      <c r="C25" s="51">
        <v>8300</v>
      </c>
    </row>
    <row r="26" spans="1:3" x14ac:dyDescent="0.25">
      <c r="A26" s="50" t="s">
        <v>47</v>
      </c>
      <c r="B26" s="152">
        <v>40000</v>
      </c>
      <c r="C26" s="49">
        <v>55000</v>
      </c>
    </row>
    <row r="27" spans="1:3" x14ac:dyDescent="0.25">
      <c r="A27" s="50" t="s">
        <v>48</v>
      </c>
      <c r="B27" s="152">
        <v>18762</v>
      </c>
      <c r="C27" s="49">
        <v>19999</v>
      </c>
    </row>
    <row r="28" spans="1:3" x14ac:dyDescent="0.25">
      <c r="A28" s="50" t="s">
        <v>49</v>
      </c>
      <c r="B28" s="152">
        <v>220</v>
      </c>
      <c r="C28" s="47">
        <v>780</v>
      </c>
    </row>
    <row r="29" spans="1:3" x14ac:dyDescent="0.25">
      <c r="A29" s="50" t="s">
        <v>50</v>
      </c>
      <c r="B29" s="152">
        <v>250000</v>
      </c>
      <c r="C29" s="49">
        <v>266000</v>
      </c>
    </row>
    <row r="30" spans="1:3" x14ac:dyDescent="0.25">
      <c r="A30" s="50" t="s">
        <v>51</v>
      </c>
      <c r="B30" s="152">
        <v>32000</v>
      </c>
      <c r="C30" s="49">
        <v>44000</v>
      </c>
    </row>
    <row r="31" spans="1:3" x14ac:dyDescent="0.25">
      <c r="A31" s="50" t="s">
        <v>52</v>
      </c>
      <c r="B31" s="152">
        <v>78000</v>
      </c>
      <c r="C31" s="49">
        <v>89787</v>
      </c>
    </row>
    <row r="32" spans="1:3" x14ac:dyDescent="0.25">
      <c r="A32" s="50" t="s">
        <v>53</v>
      </c>
      <c r="B32" s="151">
        <v>32000</v>
      </c>
      <c r="C32" s="46">
        <v>78675</v>
      </c>
    </row>
    <row r="33" spans="1:3" s="7" customFormat="1" x14ac:dyDescent="0.25">
      <c r="A33" s="68" t="s">
        <v>54</v>
      </c>
      <c r="B33" s="54">
        <f t="shared" ref="B33" si="9">SUM(B21:B32)</f>
        <v>737782</v>
      </c>
      <c r="C33" s="69">
        <f t="shared" ref="C33" si="10">SUM(C21:C32)</f>
        <v>860541</v>
      </c>
    </row>
    <row r="34" spans="1:3" s="7" customFormat="1" x14ac:dyDescent="0.25">
      <c r="A34" s="68" t="s">
        <v>55</v>
      </c>
      <c r="B34" s="54">
        <f t="shared" ref="B34" si="11">B16-B33</f>
        <v>2012218</v>
      </c>
      <c r="C34" s="70">
        <f t="shared" ref="C34" si="12">C16-C33</f>
        <v>1107243</v>
      </c>
    </row>
    <row r="35" spans="1:3" s="7" customFormat="1" x14ac:dyDescent="0.25">
      <c r="A35" s="68" t="s">
        <v>56</v>
      </c>
      <c r="B35" s="71">
        <f t="shared" ref="B35" si="13">B34/B10</f>
        <v>0.67073933333333335</v>
      </c>
      <c r="C35" s="72">
        <f t="shared" ref="C35" si="14">C34/C10</f>
        <v>0.30756749999999999</v>
      </c>
    </row>
    <row r="36" spans="1:3" s="7" customFormat="1" x14ac:dyDescent="0.25">
      <c r="A36" s="68" t="s">
        <v>57</v>
      </c>
      <c r="B36" s="71">
        <f t="shared" ref="B36" si="15">B34/(B33+B15)</f>
        <v>2.0371073779437165</v>
      </c>
      <c r="C36" s="72">
        <f t="shared" ref="C36" si="16">C34/(C33+C15)</f>
        <v>0.44418409014597093</v>
      </c>
    </row>
    <row r="37" spans="1:3" s="7" customFormat="1" x14ac:dyDescent="0.25">
      <c r="A37" s="53"/>
      <c r="B37" s="155"/>
      <c r="C37" s="73"/>
    </row>
    <row r="38" spans="1:3" x14ac:dyDescent="0.25">
      <c r="A38" s="75" t="s">
        <v>58</v>
      </c>
      <c r="B38" s="156"/>
      <c r="C38" s="76"/>
    </row>
    <row r="39" spans="1:3" x14ac:dyDescent="0.25">
      <c r="A39" s="48" t="s">
        <v>59</v>
      </c>
      <c r="B39" s="154">
        <v>45000</v>
      </c>
      <c r="C39" s="66">
        <v>65433</v>
      </c>
    </row>
    <row r="40" spans="1:3" x14ac:dyDescent="0.25">
      <c r="A40" s="50" t="s">
        <v>60</v>
      </c>
      <c r="B40" s="152">
        <v>6700</v>
      </c>
      <c r="C40" s="66">
        <v>2200</v>
      </c>
    </row>
    <row r="41" spans="1:3" x14ac:dyDescent="0.25">
      <c r="A41" s="77" t="s">
        <v>61</v>
      </c>
      <c r="B41" s="157">
        <f t="shared" ref="B41" si="17">SUM(B39:B40)</f>
        <v>51700</v>
      </c>
      <c r="C41" s="78">
        <f t="shared" ref="C41" si="18">SUM(C39:C40)</f>
        <v>67633</v>
      </c>
    </row>
    <row r="42" spans="1:3" x14ac:dyDescent="0.25">
      <c r="B42" s="158"/>
    </row>
    <row r="43" spans="1:3" x14ac:dyDescent="0.25">
      <c r="A43" s="19"/>
      <c r="B43" s="159"/>
      <c r="C43" s="24"/>
    </row>
    <row r="44" spans="1:3" s="7" customFormat="1" x14ac:dyDescent="0.25">
      <c r="A44" s="79" t="s">
        <v>62</v>
      </c>
      <c r="B44" s="160">
        <f>(B10+B41)-(B15+B33)</f>
        <v>2063918</v>
      </c>
      <c r="C44" s="80">
        <f t="shared" ref="C44" si="19">C34+C41</f>
        <v>1174876</v>
      </c>
    </row>
    <row r="45" spans="1:3" x14ac:dyDescent="0.25">
      <c r="C45" s="81"/>
    </row>
  </sheetData>
  <mergeCells count="6">
    <mergeCell ref="A19:C19"/>
    <mergeCell ref="A1:C1"/>
    <mergeCell ref="A2:C2"/>
    <mergeCell ref="A3:C3"/>
    <mergeCell ref="A4:C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G19"/>
  <sheetViews>
    <sheetView workbookViewId="0">
      <selection activeCell="G5" sqref="G5"/>
    </sheetView>
  </sheetViews>
  <sheetFormatPr defaultColWidth="9.28515625" defaultRowHeight="15" x14ac:dyDescent="0.25"/>
  <cols>
    <col min="1" max="1" width="36.28515625" customWidth="1"/>
    <col min="2" max="2" width="27" bestFit="1" customWidth="1"/>
    <col min="3" max="3" width="17" customWidth="1"/>
    <col min="4" max="4" width="13.28515625" customWidth="1"/>
    <col min="5" max="5" width="15.42578125" customWidth="1"/>
    <col min="6" max="6" width="12.28515625" customWidth="1"/>
    <col min="7" max="7" width="10.42578125" bestFit="1" customWidth="1"/>
  </cols>
  <sheetData>
    <row r="1" spans="1:7" ht="15.75" thickBot="1" x14ac:dyDescent="0.3">
      <c r="C1" s="5" t="s">
        <v>10</v>
      </c>
    </row>
    <row r="2" spans="1:7" s="9" customFormat="1" ht="16.5" thickBot="1" x14ac:dyDescent="0.3">
      <c r="A2" s="8" t="s">
        <v>0</v>
      </c>
      <c r="B2" s="11" t="s">
        <v>1</v>
      </c>
      <c r="C2" s="15" t="s">
        <v>2</v>
      </c>
      <c r="D2" s="16" t="s">
        <v>5</v>
      </c>
      <c r="E2" s="16" t="s">
        <v>6</v>
      </c>
    </row>
    <row r="3" spans="1:7" s="23" customFormat="1" ht="16.5" thickBot="1" x14ac:dyDescent="0.3">
      <c r="A3" s="10" t="s">
        <v>8</v>
      </c>
      <c r="B3" s="12">
        <f>COUNTA(B4:B6)</f>
        <v>3</v>
      </c>
      <c r="C3" s="17">
        <f>SUM(C4:C6)</f>
        <v>100983</v>
      </c>
      <c r="D3" s="31">
        <f>SUM(D4:D6)</f>
        <v>21477</v>
      </c>
      <c r="E3" s="31">
        <f>SUM(E4:E6)</f>
        <v>5157</v>
      </c>
      <c r="F3" s="33">
        <f>SUM(C3:E3)</f>
        <v>127617</v>
      </c>
      <c r="G3" s="33"/>
    </row>
    <row r="4" spans="1:7" s="3" customFormat="1" ht="15.75" x14ac:dyDescent="0.25">
      <c r="A4" s="35">
        <v>1</v>
      </c>
      <c r="B4" s="13" t="s">
        <v>11</v>
      </c>
      <c r="C4" s="34">
        <v>38992</v>
      </c>
      <c r="D4" s="34">
        <v>323</v>
      </c>
      <c r="E4" s="34">
        <v>2559</v>
      </c>
      <c r="F4" s="2"/>
    </row>
    <row r="5" spans="1:7" s="3" customFormat="1" ht="15.75" x14ac:dyDescent="0.25">
      <c r="A5" s="36">
        <f>A4+1</f>
        <v>2</v>
      </c>
      <c r="B5" s="14" t="s">
        <v>14</v>
      </c>
      <c r="C5" s="34">
        <v>46011</v>
      </c>
      <c r="D5" s="34">
        <v>9403</v>
      </c>
      <c r="E5" s="34">
        <v>2421</v>
      </c>
      <c r="F5" s="2"/>
    </row>
    <row r="6" spans="1:7" s="3" customFormat="1" ht="15.75" x14ac:dyDescent="0.25">
      <c r="A6" s="36">
        <f t="shared" ref="A6" si="0">A5+1</f>
        <v>3</v>
      </c>
      <c r="B6" s="13" t="s">
        <v>15</v>
      </c>
      <c r="C6" s="34">
        <v>15980</v>
      </c>
      <c r="D6" s="34">
        <v>11751</v>
      </c>
      <c r="E6" s="34">
        <v>177</v>
      </c>
      <c r="F6" s="2"/>
    </row>
    <row r="7" spans="1:7" s="1" customFormat="1" ht="16.5" thickBot="1" x14ac:dyDescent="0.3">
      <c r="A7" s="20" t="s">
        <v>9</v>
      </c>
      <c r="B7" s="21">
        <f>COUNTA(B8:B12)</f>
        <v>5</v>
      </c>
      <c r="C7" s="22">
        <f>SUM(C8:C12)</f>
        <v>128564</v>
      </c>
      <c r="D7" s="22">
        <f>SUM(D8:D12)</f>
        <v>24968</v>
      </c>
      <c r="E7" s="22">
        <f>SUM(E8:E12)</f>
        <v>12900</v>
      </c>
      <c r="F7" s="33">
        <f>SUM(C7:E7)</f>
        <v>166432</v>
      </c>
    </row>
    <row r="8" spans="1:7" s="4" customFormat="1" ht="15.75" x14ac:dyDescent="0.25">
      <c r="A8" s="35">
        <v>1</v>
      </c>
      <c r="B8" s="14" t="s">
        <v>12</v>
      </c>
      <c r="C8" s="34">
        <v>4563</v>
      </c>
      <c r="D8" s="34">
        <v>1629</v>
      </c>
      <c r="E8" s="34">
        <v>2132</v>
      </c>
      <c r="F8" s="2"/>
    </row>
    <row r="9" spans="1:7" s="3" customFormat="1" ht="15.75" x14ac:dyDescent="0.25">
      <c r="A9" s="36">
        <f>A8+1</f>
        <v>2</v>
      </c>
      <c r="B9" s="13" t="s">
        <v>13</v>
      </c>
      <c r="C9" s="34">
        <v>19706</v>
      </c>
      <c r="D9" s="34">
        <v>2969</v>
      </c>
      <c r="E9" s="34">
        <v>2603</v>
      </c>
      <c r="F9" s="2"/>
    </row>
    <row r="10" spans="1:7" s="3" customFormat="1" ht="15.75" x14ac:dyDescent="0.25">
      <c r="A10" s="36">
        <f t="shared" ref="A10" si="1">A9+1</f>
        <v>3</v>
      </c>
      <c r="B10" s="14" t="s">
        <v>16</v>
      </c>
      <c r="C10" s="34">
        <v>50019</v>
      </c>
      <c r="D10" s="34">
        <v>1696</v>
      </c>
      <c r="E10" s="34">
        <v>2693</v>
      </c>
      <c r="F10" s="2"/>
    </row>
    <row r="11" spans="1:7" s="4" customFormat="1" ht="15.75" x14ac:dyDescent="0.25">
      <c r="A11" s="37">
        <f t="shared" ref="A11:A12" si="2">A10+1</f>
        <v>4</v>
      </c>
      <c r="B11" s="13" t="s">
        <v>17</v>
      </c>
      <c r="C11" s="34">
        <v>20735</v>
      </c>
      <c r="D11" s="34">
        <v>11974</v>
      </c>
      <c r="E11" s="34">
        <v>1649</v>
      </c>
      <c r="F11" s="2"/>
    </row>
    <row r="12" spans="1:7" s="3" customFormat="1" ht="15.75" x14ac:dyDescent="0.25">
      <c r="A12" s="37">
        <f t="shared" si="2"/>
        <v>5</v>
      </c>
      <c r="B12" s="14" t="s">
        <v>18</v>
      </c>
      <c r="C12" s="34">
        <v>33541</v>
      </c>
      <c r="D12" s="34">
        <v>6700</v>
      </c>
      <c r="E12" s="34">
        <v>3823</v>
      </c>
      <c r="F12" s="2"/>
    </row>
    <row r="13" spans="1:7" s="1" customFormat="1" ht="16.5" thickBot="1" x14ac:dyDescent="0.3">
      <c r="A13" s="38" t="s">
        <v>3</v>
      </c>
      <c r="B13" s="27">
        <f>COUNTA(B14:B17)</f>
        <v>4</v>
      </c>
      <c r="C13" s="18">
        <f>SUM(C14:C17)</f>
        <v>90067</v>
      </c>
      <c r="D13" s="32">
        <f>SUM(D14:D17)</f>
        <v>22357</v>
      </c>
      <c r="E13" s="32">
        <f>SUM(E14:E17)</f>
        <v>9791</v>
      </c>
      <c r="F13" s="33">
        <f>SUM(C13:E13)</f>
        <v>122215</v>
      </c>
    </row>
    <row r="14" spans="1:7" s="3" customFormat="1" ht="15.75" x14ac:dyDescent="0.25">
      <c r="A14" s="35">
        <v>1</v>
      </c>
      <c r="B14" s="13" t="s">
        <v>19</v>
      </c>
      <c r="C14" s="34">
        <v>32293</v>
      </c>
      <c r="D14" s="34">
        <v>3185</v>
      </c>
      <c r="E14" s="34">
        <v>1484</v>
      </c>
      <c r="F14" s="2"/>
    </row>
    <row r="15" spans="1:7" s="29" customFormat="1" ht="15.75" x14ac:dyDescent="0.25">
      <c r="A15" s="35">
        <v>2</v>
      </c>
      <c r="B15" s="14" t="s">
        <v>20</v>
      </c>
      <c r="C15" s="34">
        <v>14622</v>
      </c>
      <c r="D15" s="34">
        <v>5880</v>
      </c>
      <c r="E15" s="34">
        <v>3249</v>
      </c>
      <c r="F15" s="28"/>
    </row>
    <row r="16" spans="1:7" s="3" customFormat="1" ht="15.75" x14ac:dyDescent="0.25">
      <c r="A16" s="30">
        <v>3</v>
      </c>
      <c r="B16" s="13" t="s">
        <v>21</v>
      </c>
      <c r="C16" s="34">
        <v>42619</v>
      </c>
      <c r="D16" s="34">
        <v>3698</v>
      </c>
      <c r="E16" s="34">
        <v>1928</v>
      </c>
      <c r="F16" s="2"/>
    </row>
    <row r="17" spans="1:6" s="29" customFormat="1" ht="15.75" x14ac:dyDescent="0.25">
      <c r="A17" s="30">
        <f>A16+1</f>
        <v>4</v>
      </c>
      <c r="B17" s="14" t="s">
        <v>22</v>
      </c>
      <c r="C17" s="34">
        <v>533</v>
      </c>
      <c r="D17" s="34">
        <v>9594</v>
      </c>
      <c r="E17" s="34">
        <v>3130</v>
      </c>
      <c r="F17" s="28"/>
    </row>
    <row r="18" spans="1:6" x14ac:dyDescent="0.25">
      <c r="C18" s="26"/>
      <c r="D18" s="26"/>
      <c r="E18" s="26"/>
    </row>
    <row r="19" spans="1:6" x14ac:dyDescent="0.25">
      <c r="C19" s="25"/>
    </row>
  </sheetData>
  <hyperlinks>
    <hyperlink ref="B4" location="'Increment-Trend'!D78" display="Sooraj Goel" xr:uid="{5F0D2FE0-6EF0-400A-9BDF-B4D5A3FF157C}"/>
    <hyperlink ref="B6" location="'Increment-Trend'!D78" display="Sooraj Goel" xr:uid="{D7EA72E2-9F66-4CDE-ADF5-1BEB562EF226}"/>
    <hyperlink ref="B9" location="'Increment-Trend'!D78" display="Sooraj Goel" xr:uid="{8A936EFF-3F6A-491A-B2CE-D2CD96CFCFCE}"/>
    <hyperlink ref="B11" location="'Increment-Trend'!D78" display="Sooraj Goel" xr:uid="{6FB38AC4-EA4A-4C04-8122-962BF8F3249E}"/>
    <hyperlink ref="B14" location="'Increment-Trend'!D78" display="Sooraj Goel" xr:uid="{BECA521F-43EC-485E-B49A-F8DE039DD33E}"/>
    <hyperlink ref="B16" location="'Increment-Trend'!D78" display="Sooraj Goel" xr:uid="{7A695DF6-32E4-4A01-84A7-58B310B8A96C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972CD-A126-4D86-8323-5945AC939211}">
  <dimension ref="B2:E13"/>
  <sheetViews>
    <sheetView workbookViewId="0">
      <selection activeCell="D5" sqref="D5"/>
    </sheetView>
  </sheetViews>
  <sheetFormatPr defaultRowHeight="15" x14ac:dyDescent="0.25"/>
  <cols>
    <col min="2" max="2" width="11.7109375" customWidth="1"/>
    <col min="3" max="3" width="37.42578125" bestFit="1" customWidth="1"/>
    <col min="4" max="4" width="12.28515625" style="82" bestFit="1" customWidth="1"/>
    <col min="5" max="5" width="32.7109375" bestFit="1" customWidth="1"/>
    <col min="6" max="6" width="17.85546875" customWidth="1"/>
  </cols>
  <sheetData>
    <row r="2" spans="2:5" ht="14.25" customHeight="1" x14ac:dyDescent="0.25">
      <c r="B2" s="144" t="s">
        <v>63</v>
      </c>
      <c r="C2" s="144"/>
    </row>
    <row r="4" spans="2:5" x14ac:dyDescent="0.25">
      <c r="B4" s="83" t="s">
        <v>64</v>
      </c>
      <c r="C4" s="83" t="s">
        <v>7</v>
      </c>
      <c r="D4" s="84" t="s">
        <v>65</v>
      </c>
      <c r="E4" s="83" t="s">
        <v>4</v>
      </c>
    </row>
    <row r="5" spans="2:5" ht="15.75" x14ac:dyDescent="0.25">
      <c r="B5" s="85">
        <v>43923</v>
      </c>
      <c r="C5" s="14" t="s">
        <v>20</v>
      </c>
      <c r="D5" s="52">
        <v>45000</v>
      </c>
      <c r="E5" s="67" t="s">
        <v>3</v>
      </c>
    </row>
    <row r="6" spans="2:5" x14ac:dyDescent="0.25">
      <c r="B6" s="85">
        <v>43925</v>
      </c>
      <c r="C6" s="86" t="s">
        <v>11</v>
      </c>
      <c r="D6" s="52">
        <v>22323</v>
      </c>
      <c r="E6" s="67" t="s">
        <v>71</v>
      </c>
    </row>
    <row r="7" spans="2:5" x14ac:dyDescent="0.25">
      <c r="B7" s="85"/>
      <c r="C7" s="86"/>
      <c r="D7" s="74">
        <f>SUM(D5:D6)</f>
        <v>67323</v>
      </c>
      <c r="E7" s="67"/>
    </row>
    <row r="8" spans="2:5" x14ac:dyDescent="0.25">
      <c r="B8" s="87"/>
      <c r="C8" s="88" t="s">
        <v>66</v>
      </c>
      <c r="D8" s="89"/>
    </row>
    <row r="9" spans="2:5" x14ac:dyDescent="0.25">
      <c r="B9" s="83" t="s">
        <v>64</v>
      </c>
      <c r="C9" s="83" t="s">
        <v>7</v>
      </c>
      <c r="D9" s="84" t="s">
        <v>65</v>
      </c>
      <c r="E9" s="83" t="s">
        <v>4</v>
      </c>
    </row>
    <row r="10" spans="2:5" ht="15.75" x14ac:dyDescent="0.25">
      <c r="B10" s="85">
        <v>43927</v>
      </c>
      <c r="C10" s="13" t="s">
        <v>17</v>
      </c>
      <c r="D10" s="90">
        <v>8000</v>
      </c>
      <c r="E10" s="67" t="s">
        <v>72</v>
      </c>
    </row>
    <row r="11" spans="2:5" ht="15.75" x14ac:dyDescent="0.25">
      <c r="B11" s="85">
        <v>43937</v>
      </c>
      <c r="C11" s="14" t="s">
        <v>18</v>
      </c>
      <c r="D11" s="52">
        <v>8000</v>
      </c>
      <c r="E11" s="67" t="s">
        <v>72</v>
      </c>
    </row>
    <row r="12" spans="2:5" x14ac:dyDescent="0.25">
      <c r="B12" s="85"/>
      <c r="C12" s="86"/>
      <c r="D12" s="74">
        <f>SUM(D10:D11)</f>
        <v>16000</v>
      </c>
      <c r="E12" s="67"/>
    </row>
    <row r="13" spans="2:5" x14ac:dyDescent="0.25">
      <c r="B13" s="85"/>
      <c r="C13" s="86"/>
      <c r="D13" s="52"/>
      <c r="E13" s="67"/>
    </row>
  </sheetData>
  <mergeCells count="1">
    <mergeCell ref="B2:C2"/>
  </mergeCells>
  <hyperlinks>
    <hyperlink ref="C10" location="'Increment-Trend'!D78" display="Sooraj Goel" xr:uid="{7271961C-BFAB-400C-B74A-7D44D05C3AC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D682D-5523-4348-88EB-E644133E5892}">
  <dimension ref="A1:J40"/>
  <sheetViews>
    <sheetView tabSelected="1" workbookViewId="0">
      <selection activeCell="A7" sqref="A7"/>
    </sheetView>
  </sheetViews>
  <sheetFormatPr defaultColWidth="9.140625" defaultRowHeight="15" x14ac:dyDescent="0.25"/>
  <cols>
    <col min="1" max="1" width="42.140625" bestFit="1" customWidth="1"/>
    <col min="2" max="2" width="14.140625" style="106" customWidth="1"/>
    <col min="3" max="3" width="14.85546875" bestFit="1" customWidth="1"/>
    <col min="4" max="5" width="12.5703125" bestFit="1" customWidth="1"/>
    <col min="6" max="6" width="22" style="106" customWidth="1"/>
    <col min="7" max="7" width="12.28515625" style="106" bestFit="1" customWidth="1"/>
    <col min="8" max="8" width="7.28515625" bestFit="1" customWidth="1"/>
    <col min="9" max="9" width="15" bestFit="1" customWidth="1"/>
    <col min="10" max="10" width="12" bestFit="1" customWidth="1"/>
  </cols>
  <sheetData>
    <row r="1" spans="1:10" x14ac:dyDescent="0.25">
      <c r="A1" s="140" t="s">
        <v>25</v>
      </c>
      <c r="B1" s="141"/>
      <c r="C1" s="141"/>
      <c r="D1" s="141"/>
      <c r="E1" s="141"/>
      <c r="F1" s="6"/>
      <c r="G1" s="6"/>
    </row>
    <row r="2" spans="1:10" x14ac:dyDescent="0.25">
      <c r="A2" s="39"/>
      <c r="B2" s="40"/>
      <c r="C2" s="40"/>
      <c r="D2" s="40"/>
      <c r="E2" s="40"/>
      <c r="F2" s="6"/>
      <c r="G2" s="6"/>
    </row>
    <row r="3" spans="1:10" s="43" customFormat="1" ht="36" customHeight="1" x14ac:dyDescent="0.25">
      <c r="A3" s="41" t="s">
        <v>26</v>
      </c>
      <c r="B3" s="91" t="str">
        <f>'[1]Sheet1(Input)'!C5</f>
        <v>1-Apr-2019 to 30-Apr-2019</v>
      </c>
      <c r="C3" s="92" t="s">
        <v>8</v>
      </c>
      <c r="D3" s="92" t="s">
        <v>9</v>
      </c>
      <c r="E3" s="93" t="s">
        <v>3</v>
      </c>
      <c r="F3" s="94"/>
      <c r="G3" s="94"/>
      <c r="J3" s="95"/>
    </row>
    <row r="4" spans="1:10" x14ac:dyDescent="0.25">
      <c r="A4" s="142" t="s">
        <v>28</v>
      </c>
      <c r="B4" s="143"/>
      <c r="C4" s="143"/>
      <c r="D4" s="143"/>
      <c r="E4" s="143"/>
      <c r="F4" s="6"/>
      <c r="G4" s="6"/>
    </row>
    <row r="5" spans="1:10" x14ac:dyDescent="0.25">
      <c r="A5" s="96" t="s">
        <v>67</v>
      </c>
      <c r="B5" s="97">
        <f>SUM(C5:E5)</f>
        <v>12</v>
      </c>
      <c r="C5" s="98">
        <f>'[1] Sheet3 (Input)'!B3</f>
        <v>3</v>
      </c>
      <c r="D5" s="98">
        <f>'[1] Sheet3 (Input)'!B7</f>
        <v>5</v>
      </c>
      <c r="E5" s="99">
        <f>'[1] Sheet3 (Input)'!B32</f>
        <v>4</v>
      </c>
      <c r="F5" s="6"/>
      <c r="G5" s="6"/>
    </row>
    <row r="6" spans="1:10" x14ac:dyDescent="0.25">
      <c r="A6" s="100" t="s">
        <v>29</v>
      </c>
      <c r="B6" s="101"/>
      <c r="C6" s="47"/>
      <c r="D6" s="46"/>
      <c r="E6" s="57"/>
      <c r="F6" s="6"/>
      <c r="G6" s="6"/>
    </row>
    <row r="7" spans="1:10" x14ac:dyDescent="0.25">
      <c r="A7" s="48" t="s">
        <v>30</v>
      </c>
      <c r="B7" s="102">
        <f>'[1]Sheet1(Input)'!C8</f>
        <v>2400000</v>
      </c>
      <c r="C7" s="47">
        <f t="shared" ref="C7:E8" si="0">($B7/$B$5)*C$5</f>
        <v>600000</v>
      </c>
      <c r="D7" s="47">
        <f t="shared" si="0"/>
        <v>1000000</v>
      </c>
      <c r="E7" s="57">
        <f t="shared" si="0"/>
        <v>800000</v>
      </c>
      <c r="F7" s="6" t="s">
        <v>75</v>
      </c>
      <c r="G7" s="6"/>
    </row>
    <row r="8" spans="1:10" x14ac:dyDescent="0.25">
      <c r="A8" s="50" t="s">
        <v>31</v>
      </c>
      <c r="B8" s="102">
        <f>'[1]Sheet1(Input)'!C9</f>
        <v>1200000</v>
      </c>
      <c r="C8" s="47">
        <f t="shared" si="0"/>
        <v>300000</v>
      </c>
      <c r="D8" s="47">
        <f t="shared" si="0"/>
        <v>500000</v>
      </c>
      <c r="E8" s="57">
        <f t="shared" si="0"/>
        <v>400000</v>
      </c>
      <c r="F8" s="6" t="s">
        <v>75</v>
      </c>
      <c r="G8" s="6"/>
      <c r="I8" s="24"/>
    </row>
    <row r="9" spans="1:10" s="7" customFormat="1" x14ac:dyDescent="0.25">
      <c r="A9" s="53" t="s">
        <v>32</v>
      </c>
      <c r="B9" s="103">
        <f t="shared" ref="B9:E9" si="1">SUM(B7:B8)</f>
        <v>3600000</v>
      </c>
      <c r="C9" s="104">
        <f t="shared" si="1"/>
        <v>900000</v>
      </c>
      <c r="D9" s="104">
        <f t="shared" si="1"/>
        <v>1500000</v>
      </c>
      <c r="E9" s="54">
        <f t="shared" si="1"/>
        <v>1200000</v>
      </c>
      <c r="F9" s="6" t="s">
        <v>75</v>
      </c>
      <c r="G9" s="6"/>
      <c r="H9"/>
    </row>
    <row r="10" spans="1:10" x14ac:dyDescent="0.25">
      <c r="A10" s="56" t="s">
        <v>33</v>
      </c>
      <c r="B10" s="101"/>
      <c r="C10" s="47"/>
      <c r="D10" s="46"/>
      <c r="E10" s="57"/>
      <c r="F10" s="6"/>
      <c r="G10" s="6"/>
    </row>
    <row r="11" spans="1:10" x14ac:dyDescent="0.25">
      <c r="A11" s="105" t="s">
        <v>34</v>
      </c>
      <c r="B11" s="102">
        <v>1460456</v>
      </c>
      <c r="C11" s="47">
        <f>SUM('[1] Sheet3 (Input)'!C3:E3)</f>
        <v>127617</v>
      </c>
      <c r="D11" s="47">
        <f>SUM('[1] Sheet3 (Input)'!C7:E7)</f>
        <v>166432</v>
      </c>
      <c r="E11" s="57">
        <f>SUM('[1] Sheet3 (Input)'!C32:E32)</f>
        <v>122215</v>
      </c>
      <c r="F11" s="106" t="s">
        <v>73</v>
      </c>
      <c r="I11" s="107"/>
    </row>
    <row r="12" spans="1:10" x14ac:dyDescent="0.25">
      <c r="A12" s="105" t="s">
        <v>35</v>
      </c>
      <c r="B12" s="102">
        <f>'[1]Sheet1(Input)'!C13</f>
        <v>100000</v>
      </c>
      <c r="C12" s="47"/>
      <c r="D12" s="47"/>
      <c r="E12" s="57"/>
      <c r="F12" s="6" t="s">
        <v>74</v>
      </c>
      <c r="G12" s="6"/>
      <c r="I12" s="24"/>
    </row>
    <row r="13" spans="1:10" x14ac:dyDescent="0.25">
      <c r="A13" s="50" t="s">
        <v>36</v>
      </c>
      <c r="B13" s="102">
        <f>'[1]Sheet1(Input)'!C14</f>
        <v>25000</v>
      </c>
      <c r="C13" s="47">
        <f>($B13/$B$5)*C$5</f>
        <v>6250</v>
      </c>
      <c r="D13" s="47">
        <f>($B13/$B$5)*D$5</f>
        <v>10416.666666666668</v>
      </c>
      <c r="E13" s="57">
        <f>($B13/$B$5)*E$5</f>
        <v>8333.3333333333339</v>
      </c>
      <c r="F13" s="6" t="s">
        <v>75</v>
      </c>
      <c r="G13" s="6"/>
      <c r="I13" s="24"/>
    </row>
    <row r="14" spans="1:10" s="7" customFormat="1" x14ac:dyDescent="0.25">
      <c r="A14" s="108" t="s">
        <v>37</v>
      </c>
      <c r="B14" s="103">
        <f t="shared" ref="B14:E14" si="2">SUM(B11:B13)</f>
        <v>1585456</v>
      </c>
      <c r="C14" s="109">
        <f t="shared" si="2"/>
        <v>133867</v>
      </c>
      <c r="D14" s="109">
        <f t="shared" si="2"/>
        <v>176848.66666666666</v>
      </c>
      <c r="E14" s="54">
        <f t="shared" si="2"/>
        <v>130548.33333333333</v>
      </c>
      <c r="F14" s="6" t="s">
        <v>75</v>
      </c>
      <c r="G14" s="6"/>
      <c r="H14"/>
      <c r="I14" s="25"/>
    </row>
    <row r="15" spans="1:10" s="7" customFormat="1" x14ac:dyDescent="0.25">
      <c r="A15" s="108" t="s">
        <v>38</v>
      </c>
      <c r="B15" s="103">
        <f t="shared" ref="B15:E15" si="3">B9-B14</f>
        <v>2014544</v>
      </c>
      <c r="C15" s="110">
        <f t="shared" si="3"/>
        <v>766133</v>
      </c>
      <c r="D15" s="110">
        <f t="shared" si="3"/>
        <v>1323151.3333333333</v>
      </c>
      <c r="E15" s="54">
        <f t="shared" si="3"/>
        <v>1069451.6666666667</v>
      </c>
      <c r="F15" s="6" t="s">
        <v>75</v>
      </c>
      <c r="G15" s="6"/>
      <c r="H15"/>
      <c r="I15" s="25"/>
    </row>
    <row r="16" spans="1:10" s="7" customFormat="1" x14ac:dyDescent="0.25">
      <c r="A16" s="108" t="s">
        <v>39</v>
      </c>
      <c r="B16" s="111">
        <f t="shared" ref="B16:E16" si="4">B15/B9</f>
        <v>0.55959555555555551</v>
      </c>
      <c r="C16" s="112">
        <f t="shared" si="4"/>
        <v>0.8512588888888889</v>
      </c>
      <c r="D16" s="112">
        <f t="shared" si="4"/>
        <v>0.88210088888888882</v>
      </c>
      <c r="E16" s="71">
        <f t="shared" si="4"/>
        <v>0.89120972222222228</v>
      </c>
      <c r="F16" s="6" t="s">
        <v>75</v>
      </c>
      <c r="G16" s="6"/>
      <c r="H16"/>
    </row>
    <row r="17" spans="1:8" s="7" customFormat="1" x14ac:dyDescent="0.25">
      <c r="A17" s="108" t="s">
        <v>40</v>
      </c>
      <c r="B17" s="113">
        <f>B15/B14</f>
        <v>1.2706401186787901</v>
      </c>
      <c r="C17" s="114">
        <f>C15/C14</f>
        <v>5.7230908289570994</v>
      </c>
      <c r="D17" s="114">
        <f t="shared" ref="D17:E17" si="5">D15/D14</f>
        <v>7.4818281543918905</v>
      </c>
      <c r="E17" s="61">
        <f t="shared" si="5"/>
        <v>8.1919978552005013</v>
      </c>
      <c r="F17" s="6" t="s">
        <v>75</v>
      </c>
      <c r="G17" s="6"/>
      <c r="H17"/>
    </row>
    <row r="18" spans="1:8" s="7" customFormat="1" ht="21.75" customHeight="1" x14ac:dyDescent="0.25">
      <c r="A18" s="145"/>
      <c r="B18" s="146"/>
      <c r="C18" s="146"/>
      <c r="D18" s="146"/>
      <c r="E18" s="146"/>
      <c r="F18" s="6"/>
      <c r="G18" s="6"/>
      <c r="H18"/>
    </row>
    <row r="19" spans="1:8" x14ac:dyDescent="0.25">
      <c r="A19" s="115" t="s">
        <v>41</v>
      </c>
      <c r="B19" s="101"/>
      <c r="C19" s="65"/>
      <c r="D19" s="65"/>
      <c r="E19" s="116"/>
      <c r="F19" s="6"/>
      <c r="G19" s="6"/>
    </row>
    <row r="20" spans="1:8" x14ac:dyDescent="0.25">
      <c r="A20" s="48" t="s">
        <v>42</v>
      </c>
      <c r="B20" s="102">
        <f>'[1]Sheet1(Input)'!C21</f>
        <v>65000</v>
      </c>
      <c r="C20" s="46">
        <f>$B$20*C5/$B$5</f>
        <v>16250</v>
      </c>
      <c r="D20" s="46">
        <f>$B$20*D5/$B$5</f>
        <v>27083.333333333332</v>
      </c>
      <c r="E20" s="57">
        <f>$B$20*E5/$B$5</f>
        <v>21666.666666666668</v>
      </c>
      <c r="F20" s="6" t="s">
        <v>75</v>
      </c>
      <c r="G20" s="6"/>
    </row>
    <row r="21" spans="1:8" x14ac:dyDescent="0.25">
      <c r="A21" s="50" t="s">
        <v>43</v>
      </c>
      <c r="B21" s="102">
        <f>'[1]Sheet1(Input)'!C22</f>
        <v>160000</v>
      </c>
      <c r="C21" s="46">
        <f t="shared" ref="C21:C30" si="6">B21*$C$5/$B$5</f>
        <v>40000</v>
      </c>
      <c r="D21" s="46">
        <f t="shared" ref="D21:D30" si="7">B21*$D$5/$B$5</f>
        <v>66666.666666666672</v>
      </c>
      <c r="E21" s="57">
        <f>B21*$E$5/$B$5</f>
        <v>53333.333333333336</v>
      </c>
      <c r="F21" s="6" t="s">
        <v>75</v>
      </c>
      <c r="G21" s="6"/>
    </row>
    <row r="22" spans="1:8" x14ac:dyDescent="0.25">
      <c r="A22" s="50" t="s">
        <v>44</v>
      </c>
      <c r="B22" s="102">
        <f>'[1]Sheet1(Input)'!C23</f>
        <v>66000</v>
      </c>
      <c r="C22" s="46">
        <f>$B$22*C5/$B$5</f>
        <v>16500</v>
      </c>
      <c r="D22" s="46">
        <f>$B$22*D5/$B$5</f>
        <v>27500</v>
      </c>
      <c r="E22" s="57">
        <f>$B$22*E5/$B$5</f>
        <v>22000</v>
      </c>
      <c r="F22" s="6" t="s">
        <v>75</v>
      </c>
      <c r="G22" s="6"/>
    </row>
    <row r="23" spans="1:8" x14ac:dyDescent="0.25">
      <c r="A23" s="50" t="s">
        <v>45</v>
      </c>
      <c r="B23" s="102">
        <f>'[1]Sheet1(Input)'!C24</f>
        <v>7000</v>
      </c>
      <c r="C23" s="46">
        <f>$B$23*C5/$B$5</f>
        <v>1750</v>
      </c>
      <c r="D23" s="46">
        <f>$B$23*D5/$B$5</f>
        <v>2916.6666666666665</v>
      </c>
      <c r="E23" s="57">
        <f>$B$23*E5/$B$5</f>
        <v>2333.3333333333335</v>
      </c>
      <c r="F23" s="6" t="s">
        <v>75</v>
      </c>
      <c r="G23" s="6"/>
    </row>
    <row r="24" spans="1:8" x14ac:dyDescent="0.25">
      <c r="A24" s="50" t="s">
        <v>46</v>
      </c>
      <c r="B24" s="102">
        <f>'[1]Sheet1(Input)'!C25</f>
        <v>8300</v>
      </c>
      <c r="C24" s="46">
        <f t="shared" si="6"/>
        <v>2075</v>
      </c>
      <c r="D24" s="46">
        <f t="shared" si="7"/>
        <v>3458.3333333333335</v>
      </c>
      <c r="E24" s="57">
        <f>B24*$E$5/$B$5</f>
        <v>2766.6666666666665</v>
      </c>
      <c r="F24" s="6" t="s">
        <v>75</v>
      </c>
      <c r="G24" s="6"/>
    </row>
    <row r="25" spans="1:8" x14ac:dyDescent="0.25">
      <c r="A25" s="50" t="s">
        <v>47</v>
      </c>
      <c r="B25" s="102">
        <f>'[1]Sheet1(Input)'!C26</f>
        <v>55000</v>
      </c>
      <c r="C25" s="46">
        <f>$B$25*C5/$B$5</f>
        <v>13750</v>
      </c>
      <c r="D25" s="46">
        <f>$B$25*D5/$B$5</f>
        <v>22916.666666666668</v>
      </c>
      <c r="E25" s="57">
        <f>$B$25*E5/$B$5</f>
        <v>18333.333333333332</v>
      </c>
      <c r="F25" s="6" t="s">
        <v>75</v>
      </c>
      <c r="G25" s="6"/>
    </row>
    <row r="26" spans="1:8" x14ac:dyDescent="0.25">
      <c r="A26" s="50" t="s">
        <v>48</v>
      </c>
      <c r="B26" s="102">
        <f>'[1]Sheet1(Input)'!C27</f>
        <v>19999</v>
      </c>
      <c r="C26" s="46">
        <f>$B$26*C5/$B$5</f>
        <v>4999.75</v>
      </c>
      <c r="D26" s="46">
        <f>$B$26*D5/$B$5</f>
        <v>8332.9166666666661</v>
      </c>
      <c r="E26" s="57">
        <f>$B$26*E5/$B$5</f>
        <v>6666.333333333333</v>
      </c>
      <c r="F26" s="6" t="s">
        <v>75</v>
      </c>
      <c r="G26" s="6"/>
    </row>
    <row r="27" spans="1:8" x14ac:dyDescent="0.25">
      <c r="A27" s="50" t="s">
        <v>49</v>
      </c>
      <c r="B27" s="102">
        <f>'[1]Sheet1(Input)'!C28</f>
        <v>780</v>
      </c>
      <c r="C27" s="46">
        <f>$B$27*C5/$B$5</f>
        <v>195</v>
      </c>
      <c r="D27" s="46">
        <f>$B$27*D5/$B$5</f>
        <v>325</v>
      </c>
      <c r="E27" s="57">
        <f>$B$27*E5/$B$5</f>
        <v>260</v>
      </c>
      <c r="F27" s="6" t="s">
        <v>75</v>
      </c>
      <c r="G27" s="6"/>
    </row>
    <row r="28" spans="1:8" x14ac:dyDescent="0.25">
      <c r="A28" s="50" t="s">
        <v>50</v>
      </c>
      <c r="B28" s="102">
        <f>'[1]Sheet1(Input)'!C29</f>
        <v>266000</v>
      </c>
      <c r="C28" s="46">
        <f>$B$28*C5/$B$5</f>
        <v>66500</v>
      </c>
      <c r="D28" s="46">
        <f>$B$28*D5/$B$5</f>
        <v>110833.33333333333</v>
      </c>
      <c r="E28" s="57">
        <f>$B$28*E5/$B$5</f>
        <v>88666.666666666672</v>
      </c>
      <c r="F28" s="6" t="s">
        <v>75</v>
      </c>
      <c r="G28" s="6"/>
    </row>
    <row r="29" spans="1:8" x14ac:dyDescent="0.25">
      <c r="A29" s="50" t="s">
        <v>51</v>
      </c>
      <c r="B29" s="102">
        <f>'[1]Sheet1(Input)'!C30</f>
        <v>44000</v>
      </c>
      <c r="C29" s="46">
        <f>$B$29*C5/$B$5</f>
        <v>11000</v>
      </c>
      <c r="D29" s="46">
        <f>$B$29*D5/$B$5</f>
        <v>18333.333333333332</v>
      </c>
      <c r="E29" s="57">
        <f>$B$29*E5/$B$5</f>
        <v>14666.666666666666</v>
      </c>
      <c r="F29" s="6" t="s">
        <v>75</v>
      </c>
      <c r="G29" s="6"/>
    </row>
    <row r="30" spans="1:8" x14ac:dyDescent="0.25">
      <c r="A30" s="50" t="s">
        <v>52</v>
      </c>
      <c r="B30" s="102">
        <f>'[1]Sheet1(Input)'!C31</f>
        <v>89787</v>
      </c>
      <c r="C30" s="46">
        <f t="shared" si="6"/>
        <v>22446.75</v>
      </c>
      <c r="D30" s="46">
        <f t="shared" si="7"/>
        <v>37411.25</v>
      </c>
      <c r="E30" s="57">
        <f>B30*$E$5/$B$5</f>
        <v>29929</v>
      </c>
      <c r="F30" s="6" t="s">
        <v>75</v>
      </c>
      <c r="G30" s="6"/>
    </row>
    <row r="31" spans="1:8" x14ac:dyDescent="0.25">
      <c r="A31" s="50" t="s">
        <v>53</v>
      </c>
      <c r="B31" s="102">
        <f>'[1]Sheet1(Input)'!C32</f>
        <v>78675</v>
      </c>
      <c r="C31" s="46">
        <f>$B$31*C5/$B$5</f>
        <v>19668.75</v>
      </c>
      <c r="D31" s="46">
        <f>$B$31*D5/$B$5</f>
        <v>32781.25</v>
      </c>
      <c r="E31" s="57">
        <f>$B$31*E5/$B$5</f>
        <v>26225</v>
      </c>
      <c r="F31" s="6" t="s">
        <v>75</v>
      </c>
      <c r="G31" s="6"/>
    </row>
    <row r="32" spans="1:8" s="7" customFormat="1" x14ac:dyDescent="0.25">
      <c r="A32" s="108" t="s">
        <v>54</v>
      </c>
      <c r="B32" s="103">
        <f t="shared" ref="B32:E32" si="8">SUM(B20:B31)</f>
        <v>860541</v>
      </c>
      <c r="C32" s="110">
        <f t="shared" si="8"/>
        <v>215135.25</v>
      </c>
      <c r="D32" s="110">
        <f t="shared" si="8"/>
        <v>358558.74999999994</v>
      </c>
      <c r="E32" s="54">
        <f t="shared" si="8"/>
        <v>286847</v>
      </c>
      <c r="F32" s="6" t="s">
        <v>75</v>
      </c>
      <c r="G32" s="6"/>
      <c r="H32"/>
    </row>
    <row r="33" spans="1:8" s="7" customFormat="1" x14ac:dyDescent="0.25">
      <c r="A33" s="108" t="s">
        <v>68</v>
      </c>
      <c r="B33" s="103">
        <f t="shared" ref="B33:E33" si="9">B15-B32</f>
        <v>1154003</v>
      </c>
      <c r="C33" s="110">
        <f t="shared" si="9"/>
        <v>550997.75</v>
      </c>
      <c r="D33" s="110">
        <f t="shared" si="9"/>
        <v>964592.58333333326</v>
      </c>
      <c r="E33" s="54">
        <f t="shared" si="9"/>
        <v>782604.66666666674</v>
      </c>
      <c r="F33" s="6" t="s">
        <v>75</v>
      </c>
      <c r="G33" s="6"/>
      <c r="H33"/>
    </row>
    <row r="34" spans="1:8" s="7" customFormat="1" x14ac:dyDescent="0.25">
      <c r="A34" s="108" t="s">
        <v>56</v>
      </c>
      <c r="B34" s="113">
        <f t="shared" ref="B34:E34" si="10">B33/B9</f>
        <v>0.32055638888888888</v>
      </c>
      <c r="C34" s="114">
        <f t="shared" si="10"/>
        <v>0.61221972222222221</v>
      </c>
      <c r="D34" s="114">
        <f t="shared" si="10"/>
        <v>0.64306172222222213</v>
      </c>
      <c r="E34" s="61">
        <f t="shared" si="10"/>
        <v>0.65217055555555559</v>
      </c>
      <c r="F34" s="6" t="s">
        <v>75</v>
      </c>
      <c r="G34" s="6"/>
      <c r="H34"/>
    </row>
    <row r="35" spans="1:8" s="7" customFormat="1" x14ac:dyDescent="0.25">
      <c r="A35" s="108" t="s">
        <v>57</v>
      </c>
      <c r="B35" s="113">
        <f t="shared" ref="B35:E35" si="11">B33/(B32+B14)</f>
        <v>0.47179248380108396</v>
      </c>
      <c r="C35" s="114">
        <f t="shared" si="11"/>
        <v>1.5787799362325028</v>
      </c>
      <c r="D35" s="114">
        <f t="shared" si="11"/>
        <v>1.8016048214996399</v>
      </c>
      <c r="E35" s="61">
        <f t="shared" si="11"/>
        <v>1.8749722485317679</v>
      </c>
      <c r="F35" s="6" t="s">
        <v>75</v>
      </c>
      <c r="G35" s="6"/>
      <c r="H35"/>
    </row>
    <row r="36" spans="1:8" s="7" customFormat="1" x14ac:dyDescent="0.25">
      <c r="A36" s="117"/>
      <c r="B36" s="118"/>
      <c r="C36" s="119"/>
      <c r="D36" s="119"/>
      <c r="E36" s="120"/>
      <c r="F36" s="6"/>
      <c r="G36" s="6"/>
      <c r="H36"/>
    </row>
    <row r="37" spans="1:8" x14ac:dyDescent="0.25">
      <c r="A37" s="108" t="s">
        <v>69</v>
      </c>
      <c r="B37" s="121">
        <f>SUM(C5:D5)</f>
        <v>8</v>
      </c>
      <c r="C37" s="19"/>
      <c r="E37" s="122">
        <f>E32+E14</f>
        <v>417395.33333333331</v>
      </c>
      <c r="F37" s="6"/>
      <c r="G37" s="6"/>
    </row>
    <row r="38" spans="1:8" x14ac:dyDescent="0.25">
      <c r="A38" s="123" t="s">
        <v>70</v>
      </c>
      <c r="B38" s="124"/>
      <c r="C38" s="125" t="e">
        <f>#REF!*C5/$B$37</f>
        <v>#REF!</v>
      </c>
      <c r="D38" s="125" t="e">
        <f>#REF!*D5/$B$37</f>
        <v>#REF!</v>
      </c>
      <c r="E38" s="126"/>
      <c r="F38" s="6"/>
      <c r="G38" s="6"/>
    </row>
    <row r="39" spans="1:8" s="7" customFormat="1" x14ac:dyDescent="0.25">
      <c r="A39" s="127" t="s">
        <v>55</v>
      </c>
      <c r="B39" s="128"/>
      <c r="C39" s="129" t="e">
        <f>C33-C38</f>
        <v>#REF!</v>
      </c>
      <c r="D39" s="129" t="e">
        <f t="shared" ref="D39" si="12">D33-D38</f>
        <v>#REF!</v>
      </c>
      <c r="E39" s="130"/>
      <c r="F39" s="131"/>
      <c r="G39" s="131"/>
    </row>
    <row r="40" spans="1:8" x14ac:dyDescent="0.25">
      <c r="A40" s="127" t="s">
        <v>56</v>
      </c>
      <c r="B40" s="132"/>
      <c r="C40" s="133" t="e">
        <f>C39/C9</f>
        <v>#REF!</v>
      </c>
      <c r="D40" s="133" t="e">
        <f>D39/D9</f>
        <v>#REF!</v>
      </c>
      <c r="E40" s="134"/>
      <c r="F40" s="6"/>
      <c r="G40" s="6"/>
    </row>
  </sheetData>
  <mergeCells count="3">
    <mergeCell ref="A1:E1"/>
    <mergeCell ref="A4:E4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Sheet1(Input)</vt:lpstr>
      <vt:lpstr>Sheet2 (Input)</vt:lpstr>
      <vt:lpstr> Sheet3 (Input)</vt:lpstr>
      <vt:lpstr>Sheet4 (Output)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mohammad.hassan</dc:creator>
  <cp:lastModifiedBy>Bhupesh Gupta</cp:lastModifiedBy>
  <cp:lastPrinted>2019-12-13T07:29:05Z</cp:lastPrinted>
  <dcterms:created xsi:type="dcterms:W3CDTF">2017-12-06T14:09:32Z</dcterms:created>
  <dcterms:modified xsi:type="dcterms:W3CDTF">2020-07-02T08:52:02Z</dcterms:modified>
</cp:coreProperties>
</file>