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WG5929\Desktop\E-RED\Recettes  Irrécouvrables Abdelhak\Code rcettes irrecouvrable test code\Documents\"/>
    </mc:Choice>
  </mc:AlternateContent>
  <xr:revisionPtr revIDLastSave="0" documentId="8_{C4F04196-8F25-4954-8CCD-D243A5B8E232}" xr6:coauthVersionLast="46" xr6:coauthVersionMax="46" xr10:uidLastSave="{00000000-0000-0000-0000-000000000000}"/>
  <bookViews>
    <workbookView xWindow="17" yWindow="17" windowWidth="16440" windowHeight="8640" xr2:uid="{00000000-000D-0000-FFFF-FFFF00000000}"/>
  </bookViews>
  <sheets>
    <sheet name="Bordereau" sheetId="1" r:id="rId1"/>
    <sheet name="Liste déroulan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" i="1" l="1"/>
  <c r="C14" i="1"/>
  <c r="C15" i="1"/>
  <c r="Q18" i="1"/>
  <c r="O18" i="1"/>
  <c r="C17" i="1"/>
  <c r="C20" i="1"/>
  <c r="J15" i="1"/>
  <c r="J16" i="1"/>
  <c r="C16" i="1" s="1"/>
  <c r="J17" i="1"/>
  <c r="J18" i="1"/>
  <c r="C18" i="1" s="1"/>
  <c r="J19" i="1"/>
  <c r="C19" i="1" s="1"/>
  <c r="O19" i="1"/>
  <c r="O17" i="1"/>
  <c r="O16" i="1"/>
  <c r="O15" i="1" l="1"/>
  <c r="I8" i="2" l="1"/>
  <c r="I6" i="2"/>
  <c r="I5" i="2"/>
  <c r="O14" i="1"/>
  <c r="I4" i="2"/>
  <c r="Q15" i="1" l="1"/>
  <c r="Q16" i="1"/>
  <c r="Q17" i="1"/>
  <c r="Q19" i="1"/>
  <c r="Q21" i="1"/>
  <c r="Q22" i="1"/>
  <c r="Q23" i="1"/>
  <c r="Q24" i="1"/>
  <c r="J14" i="1" l="1"/>
</calcChain>
</file>

<file path=xl/sharedStrings.xml><?xml version="1.0" encoding="utf-8"?>
<sst xmlns="http://schemas.openxmlformats.org/spreadsheetml/2006/main" count="64" uniqueCount="45">
  <si>
    <t>SOCIETE</t>
  </si>
  <si>
    <t>REGION CIBLE</t>
  </si>
  <si>
    <t>TYPE DE CREANCE</t>
  </si>
  <si>
    <t>TVX</t>
  </si>
  <si>
    <t>PDD</t>
  </si>
  <si>
    <t>CICM</t>
  </si>
  <si>
    <t>EF</t>
  </si>
  <si>
    <t>MOTIF</t>
  </si>
  <si>
    <t>Certificat Irrécouvrable</t>
  </si>
  <si>
    <t>NPAI</t>
  </si>
  <si>
    <t>Montant &lt;15€</t>
  </si>
  <si>
    <t>Décision de gestion</t>
  </si>
  <si>
    <t>TVA</t>
  </si>
  <si>
    <t>LIBELLE</t>
  </si>
  <si>
    <t>IDF IRRECOUVRABLE PJ</t>
  </si>
  <si>
    <t>NO IRRECOUVRABLE PJ</t>
  </si>
  <si>
    <t>EST IRRECOUVRABLE PJ</t>
  </si>
  <si>
    <t>SE IRRECOUVRABLE PJ</t>
  </si>
  <si>
    <t>SO IRRECOUVRABLE PJ</t>
  </si>
  <si>
    <t>CO IRRECOUVRABLE PJ</t>
  </si>
  <si>
    <t>VD</t>
  </si>
  <si>
    <t>format date</t>
  </si>
  <si>
    <t>format avec - 00</t>
  </si>
  <si>
    <t>EF IRRECOUVRABLE PJ</t>
  </si>
  <si>
    <t>R4ZRA-TM05</t>
  </si>
  <si>
    <t>V5EM4-AM03</t>
  </si>
  <si>
    <t>V30FR-AM03</t>
  </si>
  <si>
    <t>V60AA-AM03</t>
  </si>
  <si>
    <t>TP0-FAC-F8-000</t>
  </si>
  <si>
    <t>0098392405</t>
  </si>
  <si>
    <t>0098677475</t>
  </si>
  <si>
    <t>0098396127</t>
  </si>
  <si>
    <t>0096252129</t>
  </si>
  <si>
    <t>0096546056</t>
  </si>
  <si>
    <t>0096839175</t>
  </si>
  <si>
    <t>0009205312</t>
  </si>
  <si>
    <t>NON</t>
  </si>
  <si>
    <t>2 cas de figures: motif =Certificat Irrécouvrable ou NPAI et pas  de justificatif =&gt; mail a l'utilisateur en disant: absence de justificatif pour: mettre la ligne</t>
  </si>
  <si>
    <t>30.07.2014</t>
  </si>
  <si>
    <t>03.05.2021</t>
  </si>
  <si>
    <t>11.09.2014</t>
  </si>
  <si>
    <t>27.07.2009</t>
  </si>
  <si>
    <t>04.12.2013</t>
  </si>
  <si>
    <t>27.06.2019</t>
  </si>
  <si>
    <t>13.07.2018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</si>
</sst>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333333"/>
      <name val="Arial"/>
      <family val="2"/>
    </font>
    <font>
      <sz val="14"/>
      <color rgb="FF30303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Segoe UI Light"/>
      <family val="2"/>
    </font>
    <font>
      <sz val="14"/>
      <color rgb="FF363636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9" fontId="0" fillId="0" borderId="0" xfId="0" applyNumberFormat="1"/>
    <xf numFmtId="10" fontId="0" fillId="0" borderId="0" xfId="0" applyNumberFormat="1"/>
    <xf numFmtId="0" fontId="0" fillId="4" borderId="2" xfId="0" applyFont="1" applyFill="1" applyBorder="1" applyAlignment="1">
      <alignment horizontal="center"/>
    </xf>
    <xf numFmtId="0" fontId="5" fillId="0" borderId="2" xfId="0" applyFont="1" applyBorder="1"/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 applyFill="1" applyBorder="1"/>
    <xf numFmtId="0" fontId="6" fillId="0" borderId="0" xfId="0" applyFont="1" applyAlignment="1">
      <alignment wrapText="1"/>
    </xf>
    <xf numFmtId="0" fontId="0" fillId="4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9" fillId="3" borderId="1" xfId="0" applyFont="1" applyFill="1" applyBorder="1"/>
    <xf numFmtId="14" fontId="8" fillId="0" borderId="1" xfId="0" applyNumberFormat="1" applyFont="1" applyBorder="1"/>
    <xf numFmtId="0" fontId="8" fillId="3" borderId="1" xfId="0" applyFont="1" applyFill="1" applyBorder="1"/>
    <xf numFmtId="0" fontId="8" fillId="0" borderId="1" xfId="0" applyFont="1" applyFill="1" applyBorder="1"/>
    <xf numFmtId="0" fontId="10" fillId="3" borderId="1" xfId="0" applyFont="1" applyFill="1" applyBorder="1"/>
    <xf numFmtId="2" fontId="8" fillId="0" borderId="1" xfId="0" applyNumberFormat="1" applyFont="1" applyBorder="1"/>
    <xf numFmtId="0" fontId="8" fillId="0" borderId="1" xfId="0" applyFont="1" applyBorder="1" applyAlignment="1">
      <alignment vertical="top"/>
    </xf>
    <xf numFmtId="0" fontId="9" fillId="3" borderId="1" xfId="0" applyFont="1" applyFill="1" applyBorder="1" applyAlignment="1">
      <alignment vertical="top"/>
    </xf>
    <xf numFmtId="14" fontId="8" fillId="0" borderId="1" xfId="0" applyNumberFormat="1" applyFont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2" fontId="8" fillId="0" borderId="1" xfId="0" applyNumberFormat="1" applyFont="1" applyBorder="1" applyAlignment="1">
      <alignment vertical="top"/>
    </xf>
    <xf numFmtId="0" fontId="10" fillId="3" borderId="1" xfId="0" applyFont="1" applyFill="1" applyBorder="1" applyAlignment="1">
      <alignment vertical="top"/>
    </xf>
    <xf numFmtId="49" fontId="8" fillId="0" borderId="1" xfId="0" applyNumberFormat="1" applyFont="1" applyBorder="1"/>
    <xf numFmtId="49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right"/>
    </xf>
    <xf numFmtId="0" fontId="0" fillId="0" borderId="0" xfId="0" applyAlignment="1">
      <alignment vertical="top"/>
    </xf>
    <xf numFmtId="0" fontId="0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abSelected="1" topLeftCell="J10" zoomScale="80" zoomScaleNormal="80" workbookViewId="0">
      <selection activeCell="E23" sqref="E23"/>
    </sheetView>
  </sheetViews>
  <sheetFormatPr baseColWidth="10" defaultRowHeight="14.6" x14ac:dyDescent="0.4"/>
  <cols>
    <col min="1" max="1" width="37.53515625" customWidth="1"/>
    <col min="2" max="2" width="11.53515625" bestFit="1" customWidth="1"/>
    <col min="3" max="3" width="14.53515625" bestFit="1" customWidth="1"/>
    <col min="5" max="5" width="26.3046875" bestFit="1" customWidth="1"/>
    <col min="6" max="6" width="11.53515625" bestFit="1" customWidth="1"/>
    <col min="7" max="7" width="15.84375" bestFit="1" customWidth="1"/>
    <col min="8" max="8" width="26.15234375" customWidth="1"/>
    <col min="9" max="9" width="28.3046875" bestFit="1" customWidth="1"/>
    <col min="11" max="11" width="18.3046875" bestFit="1" customWidth="1"/>
    <col min="12" max="12" width="19.3828125" bestFit="1" customWidth="1"/>
    <col min="13" max="13" width="11.53515625" bestFit="1" customWidth="1"/>
    <col min="14" max="14" width="13.3828125" customWidth="1"/>
    <col min="15" max="15" width="14.69140625" bestFit="1" customWidth="1"/>
    <col min="16" max="16" width="25.3828125" customWidth="1"/>
    <col min="17" max="17" width="34" bestFit="1" customWidth="1"/>
    <col min="18" max="18" width="60.921875" bestFit="1" customWidth="1"/>
    <col min="25" max="25" width="126.69140625" bestFit="1" customWidth="1"/>
  </cols>
  <sheetData>
    <row r="1" spans="1:25" ht="20.6" x14ac:dyDescent="0.55000000000000004">
      <c r="A1" s="8"/>
      <c r="B1" s="41"/>
      <c r="C1" s="41"/>
      <c r="D1" s="41"/>
      <c r="E1" s="41"/>
      <c r="F1" s="41"/>
      <c r="G1" s="41"/>
      <c r="H1" s="41"/>
      <c r="I1" s="41"/>
      <c r="J1" s="41"/>
    </row>
    <row r="2" spans="1:25" ht="20.6" x14ac:dyDescent="0.55000000000000004">
      <c r="A2" s="8"/>
      <c r="B2" s="41"/>
      <c r="C2" s="41"/>
      <c r="D2" s="41"/>
      <c r="E2" s="41"/>
      <c r="F2" s="41"/>
      <c r="G2" s="41"/>
      <c r="H2" s="41"/>
      <c r="I2" s="41"/>
      <c r="J2" s="41"/>
    </row>
    <row r="3" spans="1:25" ht="20.6" x14ac:dyDescent="0.55000000000000004">
      <c r="A3" s="8"/>
      <c r="B3" s="39"/>
      <c r="C3" s="39"/>
      <c r="D3" s="39"/>
      <c r="E3" s="39"/>
      <c r="F3" s="39"/>
      <c r="G3" s="39"/>
      <c r="H3" s="39"/>
      <c r="I3" s="39"/>
      <c r="J3" s="39"/>
    </row>
    <row r="4" spans="1:25" ht="20.6" x14ac:dyDescent="0.55000000000000004">
      <c r="A4" s="8"/>
      <c r="B4" s="39"/>
      <c r="C4" s="39"/>
      <c r="D4" s="39"/>
      <c r="E4" s="39"/>
      <c r="F4" s="39"/>
      <c r="G4" s="39"/>
      <c r="H4" s="39"/>
      <c r="I4" s="39"/>
      <c r="J4" s="39"/>
    </row>
    <row r="5" spans="1:25" ht="20.6" x14ac:dyDescent="0.55000000000000004">
      <c r="A5" s="8"/>
      <c r="B5" s="14"/>
      <c r="C5" s="7"/>
      <c r="D5" s="7"/>
      <c r="E5" s="7"/>
      <c r="F5" s="7"/>
      <c r="G5" s="7"/>
      <c r="H5" s="7"/>
      <c r="I5" s="7"/>
      <c r="J5" s="7"/>
    </row>
    <row r="6" spans="1:25" ht="20.6" x14ac:dyDescent="0.55000000000000004">
      <c r="A6" s="8"/>
      <c r="B6" s="40"/>
      <c r="C6" s="40"/>
      <c r="D6" s="40"/>
      <c r="E6" s="40"/>
      <c r="F6" s="40"/>
      <c r="G6" s="40"/>
      <c r="H6" s="40"/>
      <c r="I6" s="40"/>
      <c r="J6" s="40"/>
    </row>
    <row r="7" spans="1:25" ht="20.6" x14ac:dyDescent="0.55000000000000004">
      <c r="A7" s="8"/>
      <c r="B7" s="40"/>
      <c r="C7" s="40"/>
      <c r="D7" s="40"/>
      <c r="E7" s="40"/>
      <c r="F7" s="40"/>
      <c r="G7" s="40"/>
      <c r="H7" s="40"/>
      <c r="I7" s="40"/>
      <c r="J7" s="40"/>
    </row>
    <row r="8" spans="1:25" ht="20.6" x14ac:dyDescent="0.55000000000000004">
      <c r="A8" s="8"/>
      <c r="B8" s="9"/>
      <c r="C8" s="9"/>
      <c r="D8" s="9"/>
      <c r="E8" s="9"/>
      <c r="F8" s="9"/>
      <c r="G8" s="9"/>
      <c r="H8" s="9"/>
      <c r="I8" s="9"/>
      <c r="J8" s="9"/>
    </row>
    <row r="9" spans="1:25" ht="20.6" x14ac:dyDescent="0.55000000000000004">
      <c r="A9" s="2"/>
    </row>
    <row r="11" spans="1:25" ht="20.6" x14ac:dyDescent="0.55000000000000004">
      <c r="A11" s="12"/>
      <c r="H11" s="11"/>
      <c r="I11" s="11"/>
      <c r="K11" s="11"/>
      <c r="L11" s="11"/>
      <c r="N11" s="13"/>
    </row>
    <row r="13" spans="1:25" ht="18.45" x14ac:dyDescent="0.4">
      <c r="A13" s="15"/>
      <c r="B13" s="15"/>
      <c r="C13" s="16"/>
      <c r="D13" s="15"/>
      <c r="E13" s="17"/>
      <c r="F13" s="17"/>
      <c r="G13" s="18"/>
      <c r="H13" s="18"/>
      <c r="I13" s="15"/>
      <c r="J13" s="16"/>
      <c r="K13" s="18"/>
      <c r="L13" s="18"/>
      <c r="M13" s="19"/>
      <c r="N13" s="15"/>
      <c r="O13" s="19"/>
      <c r="P13" s="17"/>
      <c r="Q13" s="20"/>
    </row>
    <row r="14" spans="1:25" ht="21" x14ac:dyDescent="0.65">
      <c r="A14" s="21">
        <v>2301</v>
      </c>
      <c r="B14" s="21">
        <v>4</v>
      </c>
      <c r="C14" s="22">
        <f>IF(AND(J14="non",OR(D14="TVX",D14="PDD",D14="CICM",D14="EF")),654200,654100)</f>
        <v>654100</v>
      </c>
      <c r="D14" s="21" t="s">
        <v>3</v>
      </c>
      <c r="E14" s="21"/>
      <c r="F14" s="21">
        <v>8366099</v>
      </c>
      <c r="G14" s="35" t="s">
        <v>29</v>
      </c>
      <c r="H14" s="23" t="s">
        <v>38</v>
      </c>
      <c r="I14" s="21" t="s">
        <v>8</v>
      </c>
      <c r="J14" s="24" t="str">
        <f>IF(I14="Créance ne justifiant pas d'une procédure","NON",IF(I14="Décision de gestion","NON","OUI"))</f>
        <v>OUI</v>
      </c>
      <c r="K14" s="21" t="s">
        <v>24</v>
      </c>
      <c r="L14" s="21"/>
      <c r="M14" s="25">
        <v>213.05</v>
      </c>
      <c r="N14" s="21">
        <v>1.2</v>
      </c>
      <c r="O14" s="27">
        <f t="shared" ref="O14:O19" si="0">+M14/N14</f>
        <v>177.54166666666669</v>
      </c>
      <c r="P14" s="21"/>
      <c r="Q14" s="26" t="str">
        <f>IF(B14=1,"IDF IRRECOUVRABLE PJ",IF(B14=2,"NO IRRECOPUVRABLE PJ",IF(B14=3,"EST IRRECOUVRABLE PJ",IF(B14=6,"SO IRRECOUVRABLE PJ",IF(B14=7,"CO IRRECOUVRABLE PJ",IF(B14=4,"SE IRRECOUVRABLE PJ",IF(B14="EF","EF IRRECOUVRABLE PJ","")))))))</f>
        <v>SE IRRECOUVRABLE PJ</v>
      </c>
      <c r="Y14" t="s">
        <v>37</v>
      </c>
    </row>
    <row r="15" spans="1:25" ht="21" x14ac:dyDescent="0.65">
      <c r="A15" s="21">
        <v>2301</v>
      </c>
      <c r="B15" s="21">
        <v>4</v>
      </c>
      <c r="C15" s="22">
        <f>IF(AND(J15="non",OR(D15="TVX",D15="PDD",D15="CICM",D15="EF")),654200,654100)</f>
        <v>654200</v>
      </c>
      <c r="D15" s="21" t="s">
        <v>3</v>
      </c>
      <c r="E15" s="21"/>
      <c r="F15" s="21">
        <v>8980484</v>
      </c>
      <c r="G15" s="35" t="s">
        <v>30</v>
      </c>
      <c r="H15" s="23" t="s">
        <v>39</v>
      </c>
      <c r="I15" s="21" t="s">
        <v>11</v>
      </c>
      <c r="J15" s="24" t="str">
        <f t="shared" ref="J15:J19" si="1">IF(I15="Créance ne justifiant pas d'une procédure","NON",IF(I15="Décision de gestion","NON","OUI"))</f>
        <v>NON</v>
      </c>
      <c r="K15" s="21" t="s">
        <v>24</v>
      </c>
      <c r="L15" s="21"/>
      <c r="M15" s="25">
        <v>54.99</v>
      </c>
      <c r="N15" s="21">
        <v>1.2</v>
      </c>
      <c r="O15" s="27">
        <f t="shared" si="0"/>
        <v>45.825000000000003</v>
      </c>
      <c r="P15" s="21"/>
      <c r="Q15" s="26" t="str">
        <f t="shared" ref="Q15:Q24" si="2">IF(B15=1,"IDF IRRECOUVRABLE PJ",IF(B15=2,"NO IRRECOPUVRABLE PJ",IF(B15=3,"EST IRRECOUVRABLE PJ",IF(B15=6,"SO IRRECOUVRABLE PJ",IF(B15=7,"CO IRRECOUVRABLE PJ",IF(B15=4,"SE IRRECOUVRABLE PJ",""))))))</f>
        <v>SE IRRECOUVRABLE PJ</v>
      </c>
    </row>
    <row r="16" spans="1:25" ht="21" x14ac:dyDescent="0.65">
      <c r="A16" s="21">
        <v>2322</v>
      </c>
      <c r="B16" s="21">
        <v>4</v>
      </c>
      <c r="C16" s="22">
        <f t="shared" ref="C14:C20" si="3">IF(AND(J16="non",OR(D16="TVX",D16="PDD",D16="CICM",D16="EF")),654200,654100)</f>
        <v>654200</v>
      </c>
      <c r="D16" s="21" t="s">
        <v>3</v>
      </c>
      <c r="E16" s="21"/>
      <c r="F16" s="21">
        <v>8345340</v>
      </c>
      <c r="G16" s="35" t="s">
        <v>31</v>
      </c>
      <c r="H16" s="23" t="s">
        <v>40</v>
      </c>
      <c r="I16" s="21" t="s">
        <v>11</v>
      </c>
      <c r="J16" s="24" t="str">
        <f t="shared" si="1"/>
        <v>NON</v>
      </c>
      <c r="K16" s="21" t="s">
        <v>24</v>
      </c>
      <c r="L16" s="21"/>
      <c r="M16" s="25">
        <v>1414.98</v>
      </c>
      <c r="N16" s="21">
        <v>1.2</v>
      </c>
      <c r="O16" s="27">
        <f t="shared" si="0"/>
        <v>1179.1500000000001</v>
      </c>
      <c r="P16" s="21"/>
      <c r="Q16" s="26" t="str">
        <f t="shared" si="2"/>
        <v>SE IRRECOUVRABLE PJ</v>
      </c>
    </row>
    <row r="17" spans="1:23" ht="21" x14ac:dyDescent="0.4">
      <c r="A17" s="28">
        <v>2323</v>
      </c>
      <c r="B17" s="28">
        <v>3</v>
      </c>
      <c r="C17" s="29">
        <f>IF(AND(J17="non",OR(D17="TVX",D17="PDD",D17="CICM",D17="EF")),654200,654100)</f>
        <v>654100</v>
      </c>
      <c r="D17" s="28" t="s">
        <v>4</v>
      </c>
      <c r="E17" s="28"/>
      <c r="F17" s="28">
        <v>307960</v>
      </c>
      <c r="G17" s="36" t="s">
        <v>32</v>
      </c>
      <c r="H17" s="30" t="s">
        <v>41</v>
      </c>
      <c r="I17" s="28" t="s">
        <v>8</v>
      </c>
      <c r="J17" s="31" t="str">
        <f t="shared" si="1"/>
        <v>OUI</v>
      </c>
      <c r="K17" s="28" t="s">
        <v>26</v>
      </c>
      <c r="L17" s="28"/>
      <c r="M17" s="32">
        <v>108.68</v>
      </c>
      <c r="N17" s="28">
        <v>1.2</v>
      </c>
      <c r="O17" s="33">
        <f t="shared" si="0"/>
        <v>90.566666666666677</v>
      </c>
      <c r="P17" s="28"/>
      <c r="Q17" s="34" t="str">
        <f t="shared" si="2"/>
        <v>EST IRRECOUVRABLE PJ</v>
      </c>
      <c r="R17" s="38"/>
      <c r="S17" s="38"/>
      <c r="T17" s="38"/>
      <c r="U17" s="38"/>
      <c r="V17" s="38"/>
      <c r="W17" s="38"/>
    </row>
    <row r="18" spans="1:23" ht="21" x14ac:dyDescent="0.65">
      <c r="A18" s="21">
        <v>2325</v>
      </c>
      <c r="B18" s="21">
        <v>6</v>
      </c>
      <c r="C18" s="22">
        <f t="shared" si="3"/>
        <v>654200</v>
      </c>
      <c r="D18" s="21" t="s">
        <v>4</v>
      </c>
      <c r="E18" s="21"/>
      <c r="F18" s="21">
        <v>307995</v>
      </c>
      <c r="G18" s="35" t="s">
        <v>33</v>
      </c>
      <c r="H18" s="23" t="s">
        <v>42</v>
      </c>
      <c r="I18" s="21" t="s">
        <v>11</v>
      </c>
      <c r="J18" s="24" t="str">
        <f t="shared" si="1"/>
        <v>NON</v>
      </c>
      <c r="K18" s="21" t="s">
        <v>25</v>
      </c>
      <c r="L18" s="21"/>
      <c r="M18" s="25">
        <v>593.16</v>
      </c>
      <c r="N18" s="21">
        <v>1.2</v>
      </c>
      <c r="O18" s="27">
        <f>+M18/N18</f>
        <v>494.3</v>
      </c>
      <c r="P18" s="21"/>
      <c r="Q18" s="26" t="str">
        <f>IF(B18=1,"IDF IRRECOUVRABLE PJ",IF(B18=2,"NO IRRECOPUVRABLE PJ",IF(B18=3,"EST IRRECOUVRABLE PJ",IF(B18=6,"SO IRRECOUVRABLE PJ",IF(B18=7,"CO IRRECOUVRABLE PJ",IF(B18=4,"SE IRRECOUVRABLE PJ",""))))))</f>
        <v>SO IRRECOUVRABLE PJ</v>
      </c>
    </row>
    <row r="19" spans="1:23" ht="21" x14ac:dyDescent="0.65">
      <c r="A19" s="21">
        <v>2326</v>
      </c>
      <c r="B19" s="21">
        <v>6</v>
      </c>
      <c r="C19" s="22">
        <f t="shared" si="3"/>
        <v>654200</v>
      </c>
      <c r="D19" s="21" t="s">
        <v>4</v>
      </c>
      <c r="E19" s="21"/>
      <c r="F19" s="21">
        <v>312828</v>
      </c>
      <c r="G19" s="35" t="s">
        <v>34</v>
      </c>
      <c r="H19" s="23" t="s">
        <v>43</v>
      </c>
      <c r="I19" s="21" t="s">
        <v>11</v>
      </c>
      <c r="J19" s="24" t="str">
        <f t="shared" si="1"/>
        <v>NON</v>
      </c>
      <c r="K19" s="21" t="s">
        <v>27</v>
      </c>
      <c r="L19" s="21"/>
      <c r="M19" s="25">
        <v>446.98</v>
      </c>
      <c r="N19" s="21">
        <v>1.2</v>
      </c>
      <c r="O19" s="27">
        <f t="shared" si="0"/>
        <v>372.48333333333335</v>
      </c>
      <c r="P19" s="21"/>
      <c r="Q19" s="26" t="str">
        <f t="shared" si="2"/>
        <v>SO IRRECOUVRABLE PJ</v>
      </c>
    </row>
    <row r="20" spans="1:23" ht="21" x14ac:dyDescent="0.65">
      <c r="A20" s="21">
        <v>2350</v>
      </c>
      <c r="B20" s="37" t="s">
        <v>6</v>
      </c>
      <c r="C20" s="22">
        <f t="shared" si="3"/>
        <v>654200</v>
      </c>
      <c r="D20" s="21" t="s">
        <v>6</v>
      </c>
      <c r="E20" s="21"/>
      <c r="F20" s="21">
        <v>309557</v>
      </c>
      <c r="G20" s="35" t="s">
        <v>35</v>
      </c>
      <c r="H20" s="23" t="s">
        <v>44</v>
      </c>
      <c r="I20" s="21" t="s">
        <v>11</v>
      </c>
      <c r="J20" s="24" t="s">
        <v>36</v>
      </c>
      <c r="K20" s="21"/>
      <c r="L20" s="21" t="s">
        <v>28</v>
      </c>
      <c r="M20" s="25">
        <v>2230</v>
      </c>
      <c r="N20" s="21">
        <v>0</v>
      </c>
      <c r="O20" s="25">
        <v>2230</v>
      </c>
      <c r="P20" s="21"/>
      <c r="Q20" s="26" t="s">
        <v>23</v>
      </c>
    </row>
    <row r="21" spans="1:23" ht="21" x14ac:dyDescent="0.65">
      <c r="A21" s="21"/>
      <c r="B21" s="21"/>
      <c r="C21" s="22"/>
      <c r="D21" s="21"/>
      <c r="E21" s="21"/>
      <c r="F21" s="21"/>
      <c r="G21" s="35"/>
      <c r="H21" s="23"/>
      <c r="I21" s="21"/>
      <c r="J21" s="24"/>
      <c r="K21" s="21"/>
      <c r="L21" s="21"/>
      <c r="M21" s="25"/>
      <c r="N21" s="21"/>
      <c r="O21" s="21"/>
      <c r="P21" s="21"/>
      <c r="Q21" s="26" t="str">
        <f t="shared" si="2"/>
        <v/>
      </c>
    </row>
    <row r="22" spans="1:23" ht="21" x14ac:dyDescent="0.65">
      <c r="A22" s="21"/>
      <c r="B22" s="21"/>
      <c r="C22" s="22"/>
      <c r="D22" s="21"/>
      <c r="E22" s="21"/>
      <c r="F22" s="21"/>
      <c r="G22" s="35"/>
      <c r="H22" s="23"/>
      <c r="I22" s="21"/>
      <c r="J22" s="24"/>
      <c r="K22" s="21"/>
      <c r="L22" s="21"/>
      <c r="M22" s="25"/>
      <c r="N22" s="21"/>
      <c r="O22" s="21"/>
      <c r="P22" s="21"/>
      <c r="Q22" s="26" t="str">
        <f t="shared" si="2"/>
        <v/>
      </c>
    </row>
    <row r="23" spans="1:23" ht="21" x14ac:dyDescent="0.65">
      <c r="A23" s="21"/>
      <c r="B23" s="21"/>
      <c r="C23" s="22"/>
      <c r="D23" s="21"/>
      <c r="E23" s="21"/>
      <c r="F23" s="21"/>
      <c r="G23" s="35"/>
      <c r="H23" s="23"/>
      <c r="I23" s="21"/>
      <c r="J23" s="24"/>
      <c r="K23" s="21"/>
      <c r="L23" s="21"/>
      <c r="M23" s="25"/>
      <c r="N23" s="21"/>
      <c r="O23" s="21"/>
      <c r="P23" s="21"/>
      <c r="Q23" s="26" t="str">
        <f t="shared" si="2"/>
        <v/>
      </c>
    </row>
    <row r="24" spans="1:23" ht="21" x14ac:dyDescent="0.65">
      <c r="A24" s="21"/>
      <c r="B24" s="21"/>
      <c r="C24" s="22"/>
      <c r="D24" s="21"/>
      <c r="E24" s="21"/>
      <c r="F24" s="21"/>
      <c r="G24" s="35"/>
      <c r="H24" s="23"/>
      <c r="I24" s="21"/>
      <c r="J24" s="24"/>
      <c r="K24" s="21"/>
      <c r="L24" s="21"/>
      <c r="M24" s="25"/>
      <c r="N24" s="21"/>
      <c r="O24" s="21"/>
      <c r="P24" s="21"/>
      <c r="Q24" s="26" t="str">
        <f t="shared" si="2"/>
        <v/>
      </c>
    </row>
    <row r="25" spans="1:23" x14ac:dyDescent="0.4">
      <c r="C25" s="1"/>
    </row>
    <row r="26" spans="1:23" x14ac:dyDescent="0.4">
      <c r="G26" t="s">
        <v>22</v>
      </c>
      <c r="H26" t="s">
        <v>21</v>
      </c>
    </row>
    <row r="28" spans="1:23" x14ac:dyDescent="0.4">
      <c r="C28" s="3"/>
    </row>
    <row r="29" spans="1:23" ht="17.600000000000001" x14ac:dyDescent="0.4">
      <c r="C29" s="4"/>
    </row>
  </sheetData>
  <dataConsolidate/>
  <mergeCells count="6">
    <mergeCell ref="B3:J3"/>
    <mergeCell ref="B4:J4"/>
    <mergeCell ref="B6:J6"/>
    <mergeCell ref="B7:J7"/>
    <mergeCell ref="B1:J1"/>
    <mergeCell ref="B2:J2"/>
  </mergeCells>
  <dataValidations count="1">
    <dataValidation type="date" allowBlank="1" showInputMessage="1" showErrorMessage="1" sqref="H14:H24" xr:uid="{00000000-0002-0000-0000-000000000000}">
      <formula1>39083</formula1>
      <formula2>2958465</formula2>
    </dataValidation>
  </dataValidations>
  <pageMargins left="0.7" right="0.7" top="0.75" bottom="0.75" header="0.3" footer="0.3"/>
  <pageSetup paperSize="9" orientation="portrait" verticalDpi="598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'Liste déroulante'!$E$4:$E$9</xm:f>
          </x14:formula1>
          <xm:sqref>D14:D24</xm:sqref>
        </x14:dataValidation>
        <x14:dataValidation type="list" allowBlank="1" showInputMessage="1" showErrorMessage="1" xr:uid="{00000000-0002-0000-0000-000002000000}">
          <x14:formula1>
            <xm:f>'Liste déroulante'!$C$4:$C$10</xm:f>
          </x14:formula1>
          <xm:sqref>B14:B24</xm:sqref>
        </x14:dataValidation>
        <x14:dataValidation type="list" allowBlank="1" showInputMessage="1" showErrorMessage="1" xr:uid="{00000000-0002-0000-0000-000003000000}">
          <x14:formula1>
            <xm:f>'Liste déroulante'!$I$4:$I$9</xm:f>
          </x14:formula1>
          <xm:sqref>N14:N23</xm:sqref>
        </x14:dataValidation>
        <x14:dataValidation type="list" allowBlank="1" showInputMessage="1" showErrorMessage="1" xr:uid="{00000000-0002-0000-0000-000004000000}">
          <x14:formula1>
            <xm:f>'Liste déroulante'!$G$4:$G$8</xm:f>
          </x14:formula1>
          <xm:sqref>I14:I24</xm:sqref>
        </x14:dataValidation>
        <x14:dataValidation type="list" allowBlank="1" showInputMessage="1" showErrorMessage="1" xr:uid="{00000000-0002-0000-0000-000005000000}">
          <x14:formula1>
            <xm:f>'Liste déroulante'!A4:A13</xm:f>
          </x14:formula1>
          <xm:sqref>A14:A24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13"/>
  <sheetViews>
    <sheetView workbookViewId="0">
      <selection activeCell="A4" sqref="A4:A13"/>
    </sheetView>
  </sheetViews>
  <sheetFormatPr baseColWidth="10" defaultRowHeight="14.6" x14ac:dyDescent="0.4"/>
  <cols>
    <col min="3" max="3" width="13" bestFit="1" customWidth="1"/>
    <col min="5" max="5" width="16.53515625" bestFit="1" customWidth="1"/>
    <col min="7" max="7" width="38.3828125" bestFit="1" customWidth="1"/>
  </cols>
  <sheetData>
    <row r="3" spans="1:11" x14ac:dyDescent="0.4">
      <c r="A3" t="s">
        <v>0</v>
      </c>
      <c r="C3" t="s">
        <v>1</v>
      </c>
      <c r="E3" t="s">
        <v>2</v>
      </c>
      <c r="G3" t="s">
        <v>7</v>
      </c>
      <c r="I3" t="s">
        <v>12</v>
      </c>
      <c r="K3" t="s">
        <v>13</v>
      </c>
    </row>
    <row r="4" spans="1:11" x14ac:dyDescent="0.4">
      <c r="A4">
        <v>2301</v>
      </c>
      <c r="C4">
        <v>1</v>
      </c>
      <c r="E4" t="s">
        <v>3</v>
      </c>
      <c r="G4" t="s">
        <v>8</v>
      </c>
      <c r="I4" s="5">
        <f>20%+1</f>
        <v>1.2</v>
      </c>
      <c r="K4" t="s">
        <v>14</v>
      </c>
    </row>
    <row r="5" spans="1:11" x14ac:dyDescent="0.4">
      <c r="A5">
        <v>2321</v>
      </c>
      <c r="C5">
        <v>2</v>
      </c>
      <c r="E5" t="s">
        <v>4</v>
      </c>
      <c r="G5" t="s">
        <v>9</v>
      </c>
      <c r="I5" s="5">
        <f>1+10%</f>
        <v>1.1000000000000001</v>
      </c>
      <c r="K5" t="s">
        <v>15</v>
      </c>
    </row>
    <row r="6" spans="1:11" x14ac:dyDescent="0.4">
      <c r="A6">
        <v>2322</v>
      </c>
      <c r="C6">
        <v>3</v>
      </c>
      <c r="E6" t="s">
        <v>5</v>
      </c>
      <c r="G6" t="s">
        <v>10</v>
      </c>
      <c r="I6" s="6">
        <f>1+19.6%</f>
        <v>1.196</v>
      </c>
      <c r="K6" t="s">
        <v>16</v>
      </c>
    </row>
    <row r="7" spans="1:11" x14ac:dyDescent="0.4">
      <c r="A7">
        <v>2323</v>
      </c>
      <c r="C7">
        <v>4</v>
      </c>
      <c r="E7" t="s">
        <v>20</v>
      </c>
      <c r="G7" t="s">
        <v>11</v>
      </c>
      <c r="I7" s="6">
        <v>0.155</v>
      </c>
      <c r="K7" t="s">
        <v>17</v>
      </c>
    </row>
    <row r="8" spans="1:11" x14ac:dyDescent="0.4">
      <c r="A8">
        <v>2324</v>
      </c>
      <c r="C8">
        <v>6</v>
      </c>
      <c r="E8" t="s">
        <v>6</v>
      </c>
      <c r="I8" s="6">
        <f>1+7%</f>
        <v>1.07</v>
      </c>
      <c r="K8" t="s">
        <v>18</v>
      </c>
    </row>
    <row r="9" spans="1:11" x14ac:dyDescent="0.4">
      <c r="A9">
        <v>2325</v>
      </c>
      <c r="C9">
        <v>7</v>
      </c>
      <c r="I9">
        <v>0</v>
      </c>
      <c r="K9" t="s">
        <v>19</v>
      </c>
    </row>
    <row r="10" spans="1:11" x14ac:dyDescent="0.4">
      <c r="A10">
        <v>2326</v>
      </c>
      <c r="C10" s="10" t="s">
        <v>6</v>
      </c>
      <c r="K10" t="s">
        <v>23</v>
      </c>
    </row>
    <row r="11" spans="1:11" x14ac:dyDescent="0.4">
      <c r="A11">
        <v>2327</v>
      </c>
    </row>
    <row r="12" spans="1:11" x14ac:dyDescent="0.4">
      <c r="A12">
        <v>2328</v>
      </c>
    </row>
    <row r="13" spans="1:11" x14ac:dyDescent="0.4">
      <c r="A13">
        <v>2350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Bordereau</vt:lpstr>
      <vt:lpstr>Liste déroulante</vt:lpstr>
    </vt:vector>
  </TitlesOfParts>
  <Company>ENEDIS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GRAVIER Audrey</dc:creator>
  <cp:lastModifiedBy>SAKET ABDELHAK</cp:lastModifiedBy>
  <dcterms:created xsi:type="dcterms:W3CDTF">2021-09-21T11:15:41Z</dcterms:created>
  <dcterms:modified xsi:type="dcterms:W3CDTF">2021-11-23T16:04:48Z</dcterms:modified>
</cp:coreProperties>
</file>