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export" sheetId="3" r:id="rId1"/>
    <sheet name="Hoja1" sheetId="1" r:id="rId2"/>
    <sheet name="Hoja2" sheetId="2" r:id="rId3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A3" i="1"/>
  <c r="A4" i="1"/>
  <c r="A5" i="1"/>
  <c r="G5" i="1"/>
  <c r="I5" i="1"/>
  <c r="A6" i="1"/>
  <c r="G6" i="1"/>
  <c r="I6" i="1"/>
  <c r="A7" i="1"/>
  <c r="G7" i="1"/>
  <c r="I7" i="1"/>
  <c r="A8" i="1"/>
  <c r="G8" i="1"/>
  <c r="I8" i="1"/>
  <c r="A9" i="1"/>
  <c r="G9" i="1"/>
  <c r="I9" i="1"/>
  <c r="A10" i="1"/>
  <c r="G10" i="1"/>
  <c r="I10" i="1"/>
  <c r="A11" i="1"/>
  <c r="G11" i="1"/>
  <c r="I11" i="1"/>
  <c r="A12" i="1"/>
  <c r="G12" i="1"/>
  <c r="I12" i="1"/>
  <c r="A13" i="1"/>
  <c r="G13" i="1"/>
  <c r="I13" i="1"/>
  <c r="A14" i="1"/>
  <c r="G14" i="1"/>
  <c r="I14" i="1"/>
  <c r="A15" i="1"/>
  <c r="G15" i="1"/>
  <c r="I15" i="1"/>
  <c r="A16" i="1"/>
  <c r="G16" i="1"/>
  <c r="I16" i="1"/>
  <c r="A17" i="1"/>
  <c r="G17" i="1"/>
  <c r="I17" i="1"/>
  <c r="A18" i="1"/>
  <c r="G18" i="1"/>
  <c r="I18" i="1"/>
  <c r="A19" i="1"/>
  <c r="G19" i="1"/>
  <c r="I19" i="1"/>
  <c r="A20" i="1"/>
  <c r="I20" i="1"/>
  <c r="A21" i="1"/>
  <c r="I21" i="1"/>
  <c r="A22" i="1"/>
  <c r="I22" i="1"/>
  <c r="A23" i="1"/>
  <c r="I23" i="1"/>
  <c r="A24" i="1"/>
  <c r="A25" i="1"/>
  <c r="I25" i="1"/>
  <c r="A26" i="1"/>
  <c r="I26" i="1"/>
  <c r="A27" i="1"/>
  <c r="I27" i="1"/>
  <c r="A28" i="1"/>
  <c r="I28" i="1"/>
  <c r="A29" i="1"/>
  <c r="I29" i="1"/>
  <c r="A30" i="1"/>
  <c r="I30" i="1"/>
  <c r="A31" i="1"/>
  <c r="I31" i="1"/>
  <c r="A32" i="1"/>
  <c r="I32" i="1"/>
  <c r="A33" i="1"/>
  <c r="I33" i="1"/>
  <c r="A34" i="1"/>
  <c r="I34" i="1"/>
  <c r="A35" i="1"/>
  <c r="I35" i="1"/>
  <c r="A36" i="1"/>
  <c r="I36" i="1"/>
  <c r="A37" i="1"/>
  <c r="I37" i="1"/>
  <c r="A38" i="1"/>
  <c r="I38" i="1"/>
  <c r="A39" i="1"/>
  <c r="I39" i="1"/>
  <c r="A40" i="1"/>
  <c r="I40" i="1"/>
</calcChain>
</file>

<file path=xl/sharedStrings.xml><?xml version="1.0" encoding="utf-8"?>
<sst xmlns="http://schemas.openxmlformats.org/spreadsheetml/2006/main" count="369" uniqueCount="115">
  <si>
    <t xml:space="preserve"> "N°"</t>
  </si>
  <si>
    <t>Almacén</t>
  </si>
  <si>
    <t>Contratista</t>
  </si>
  <si>
    <t>Sub inventario</t>
  </si>
  <si>
    <t>Sku</t>
  </si>
  <si>
    <t>Descripción SKU</t>
  </si>
  <si>
    <t>Serie / Lote</t>
  </si>
  <si>
    <t>Unidad de Medida</t>
  </si>
  <si>
    <t>Cantidad</t>
  </si>
  <si>
    <t>Proyecto</t>
  </si>
  <si>
    <t>Tarea</t>
  </si>
  <si>
    <t>Solicitante</t>
  </si>
  <si>
    <t>Comentario</t>
  </si>
  <si>
    <t>Nro OC</t>
  </si>
  <si>
    <t>Organización de Redes</t>
  </si>
  <si>
    <t>OC&amp;T OBRAS CIVILES Y TELECOMUNICACION_20530592520</t>
  </si>
  <si>
    <t>GCIRC01</t>
  </si>
  <si>
    <t>ENT960053472</t>
  </si>
  <si>
    <t>CISCO</t>
  </si>
  <si>
    <t>ENT960053471</t>
  </si>
  <si>
    <t>DEMARCADOR ÓPTICO - DMSWITCH2104G2 - EDD SERIE II</t>
  </si>
  <si>
    <t>Uni</t>
  </si>
  <si>
    <t>CRECIMIENTO AUTOMÁTICO DE RED WHOLESALE 2022 BOD</t>
  </si>
  <si>
    <t>ENT960050086</t>
  </si>
  <si>
    <t>HUAWEI, 03024HRC, 4*GE(SFP/RJ45)+2*FE(RJ45) GIGABIT ETHERNET BOARD WITH SWITCH FUNCTION</t>
  </si>
  <si>
    <t>024HRC10N1100580</t>
  </si>
  <si>
    <t>CRECIMIENTO DE RED AUTOMATI</t>
  </si>
  <si>
    <t>024HRC10N1100963</t>
  </si>
  <si>
    <t>024HRC10N1100964</t>
  </si>
  <si>
    <t>024HRC10N1100957</t>
  </si>
  <si>
    <t>ENT960050598</t>
  </si>
  <si>
    <t>HUAWEI, 02312RPE, SLFMSITE23 RTN 950A BASAL CONFIGURATION 4*GE(RJ45)+2*10GE(SFP+)+16*E1+2*GE/STM-1(SFP) INCLUDE IDU INSTALLATION MATERIALS</t>
  </si>
  <si>
    <t>ENT912142780</t>
  </si>
  <si>
    <t>CABLE FO ADSS AEREO 96H . SPAM 100 - CHAQUETA SIMPLE</t>
  </si>
  <si>
    <t>L20220924</t>
  </si>
  <si>
    <t>1-1 HARDWARE EQ</t>
  </si>
  <si>
    <t>ENT960053681</t>
  </si>
  <si>
    <t>ZTT .CHAQUETA SIMPLE. CABLE FO ADSS AEREO 144H . SPAM 100</t>
  </si>
  <si>
    <t>L20211201</t>
  </si>
  <si>
    <t>CRECIMIENTO AUTOMÁTICO DE RED 2021 - SERVICIOS FIJOS_G</t>
  </si>
  <si>
    <t>ENT960050836</t>
  </si>
  <si>
    <t>YOFC, CABLE DROP 12H</t>
  </si>
  <si>
    <t>LOTECONTRATA780</t>
  </si>
  <si>
    <t>REMANENTE</t>
  </si>
  <si>
    <t>1-1 HARDWARE EQUIPOS</t>
  </si>
  <si>
    <t>evol.admin</t>
  </si>
  <si>
    <t>ENT960051002</t>
  </si>
  <si>
    <t>CHAQUETA SIMPLE, SPAM 100, CABLE FO ADSS AEREO 144H</t>
  </si>
  <si>
    <t>LOTECONTRATA819</t>
  </si>
  <si>
    <t>ENT902230126</t>
  </si>
  <si>
    <t>HUAWEI, 34060473, OPTICAL TRANSCEIVER, ESFP, 1310NM, 1.25GB/S, -9 -3DBM, -20DBM, LC, SINGLE MODE, 10KM</t>
  </si>
  <si>
    <t>L20220430</t>
  </si>
  <si>
    <t>VULNERABILIDAD RED</t>
  </si>
  <si>
    <t>LOTECONTRATA816</t>
  </si>
  <si>
    <t>L20220606</t>
  </si>
  <si>
    <t>ENT960051171</t>
  </si>
  <si>
    <t>ICETEL, BANDEJA ODF 24 PUERTOS CONECTOR LC/UPC RACK 19"</t>
  </si>
  <si>
    <t>LOTECONTRATA782</t>
  </si>
  <si>
    <t>ENT960053670</t>
  </si>
  <si>
    <t>ZTT.CHAQUETA SIMPLE. CABLE FO ADSS AEREO 96H . SPAM 100</t>
  </si>
  <si>
    <t>1-1 H</t>
  </si>
  <si>
    <t>ENT960053671</t>
  </si>
  <si>
    <t>ZTT.CHAQUETA SIMPLE. CABLE FO ADSS AEREO 48H. SPAM 100</t>
  </si>
  <si>
    <t>1-1 HA</t>
  </si>
  <si>
    <t>LOTECONTRATA817</t>
  </si>
  <si>
    <t>LOTECONTRATA818</t>
  </si>
  <si>
    <t>LOTECONTRATA781</t>
  </si>
  <si>
    <t>L20220425</t>
  </si>
  <si>
    <t>CRECIMIENTO DE RED AUTOMATICO - MÓVIL 2022</t>
  </si>
  <si>
    <t>LOTECONTRATA779</t>
  </si>
  <si>
    <t>LOTECONTRATA778</t>
  </si>
  <si>
    <t xml:space="preserve"> "N°","Almacén","Contratista","Sub inventario","Sku","Descripción SKU","Serie / Lote","Unidad de Medida","Cantidad","Proyecto","Tarea","Solicitante","Comentario","Nro OC"</t>
  </si>
  <si>
    <t>="1","Organización de Redes","OC&amp;T OBRAS CIVILES Y TELECOMUNICACION_20530592520","GCIRC01","ENT960053472","CISCO</t>
  </si>
  <si>
    <t xml:space="preserve"> C1111-4P</t>
  </si>
  <si>
    <t xml:space="preserve"> ISR 1100 4 PORTS DUAL GE WAN ETHERNET ROUTER","SFGL2629L4S2","Uni",="1","CRECIMIENTO AUTOMÁTICO DE RED WHOLESALE 2022 BOD","1-1 HARDWARE EQUIPOS","Alejandra.Abanto",,</t>
  </si>
  <si>
    <t>="2","Organización de Redes","OC&amp;T OBRAS CIVILES Y TELECOMUNICACION_20530592520","GCIRC01","ENT960053472","CISCO</t>
  </si>
  <si>
    <t xml:space="preserve"> ISR 1100 4 PORTS DUAL GE WAN ETHERNET ROUTER","SFGL2629L4SR","Uni",="1","CRECIMIENTO AUTOMÁTICO DE RED WHOLESALE 2022 BOD","1-1 HARDWARE EQUIPOS","Alejandra.Abanto",,</t>
  </si>
  <si>
    <t>="3","Organización de Redes","OC&amp;T OBRAS CIVILES Y TELECOMUNICACION_20530592520","GCIRC01","ENT960053472","CISCO</t>
  </si>
  <si>
    <t xml:space="preserve"> ISR 1100 4 PORTS DUAL GE WAN ETHERNET ROUTER","SFGL2629L4TC","Uni",="1","CRECIMIENTO AUTOMÁTICO DE RED WHOLESALE 2022 BOD","1-1 HARDWARE EQUIPOS","Alejandra.Abanto",,</t>
  </si>
  <si>
    <t>="4","Organización de Redes","OC&amp;T OBRAS CIVILES Y TELECOMUNICACION_20530592520","GCIRC01","ENT960053471","DEMARCADOR ÓPTICO - DMSWITCH2104G2 - EDD SERIE II",="0107895999091534210005942096","Uni",="1","CRECIMIENTO AUTOMÁTICO DE RED WHOLESALE 2022 BOD","1-</t>
  </si>
  <si>
    <t>="5","Organización de Redes","OC&amp;T OBRAS CIVILES Y TELECOMUNICACION_20530592520","GCIRC01","ENT960053471","DEMARCADOR ÓPTICO - DMSWITCH2104G2 - EDD SERIE II",="0107895999091534210005941327","Uni",="1","CRECIMIENTO AUTOMÁTICO DE RED WHOLESALE 2022 BOD","1-</t>
  </si>
  <si>
    <t>="6","Organización de Redes","OC&amp;T OBRAS CIVILES Y TELECOMUNICACION_20530592520","GCIRC01","ENT960053471","DEMARCADOR ÓPTICO - DMSWITCH2104G2 - EDD SERIE II",="0107895999091534210005941109","Uni",="1","CRECIMIENTO AUTOMÁTICO DE RED WHOLESALE 2022 BOD","1-</t>
  </si>
  <si>
    <t>="7","Organización de Redes","OC&amp;T OBRAS CIVILES Y TELECOMUNICACION_20530592520","GCIRC01","ENT960053471","DEMARCADOR ÓPTICO - DMSWITCH2104G2 - EDD SERIE II",="0107895999091534210005941115","Uni",="1","CRECIMIENTO AUTOMÁTICO DE RED WHOLESALE 2022 BOD","1-</t>
  </si>
  <si>
    <t>="8","Organización de Redes","OC&amp;T OBRAS CIVILES Y TELECOMUNICACION_20530592520","GCIRC01","ENT960053471","DEMARCADOR ÓPTICO - DMSWITCH2104G2 - EDD SERIE II",="0107895999091534210005941336","Uni",="1","CRECIMIENTO AUTOMÁTICO DE RED WHOLESALE 2022 BOD","1-</t>
  </si>
  <si>
    <t>="9","Organización de Redes","OC&amp;T OBRAS CIVILES Y TELECOMUNICACION_20530592520","GCIRC01","ENT960053471","DEMARCADOR ÓPTICO - DMSWITCH2104G2 - EDD SERIE II",="0107895999091534210005941337","Uni",="1","CRECIMIENTO AUTOMÁTICO DE RED WHOLESALE 2022 BOD","1-</t>
  </si>
  <si>
    <t>="10","Organización de Redes","OC&amp;T OBRAS CIVILES Y TELECOMUNICACION_20530592520","GCIRC01","ENT960053471","DEMARCADOR ÓPTICO - DMSWITCH2104G2 - EDD SERIE II",="0107895999091534210005941341","Uni",="1","CRECIMIENTO AUTOMÁTICO DE RED WHOLESALE 2022 BOD","1</t>
  </si>
  <si>
    <t>="11","Organización de Redes","OC&amp;T OBRAS CIVILES Y TELECOMUNICACION_20530592520","GCIRC01","ENT960053471","DEMARCADOR ÓPTICO - DMSWITCH2104G2 - EDD SERIE II",="0107895999091534210005941438","Uni",="1","CRECIMIENTO AUTOMÁTICO DE RED WHOLESALE 2022 BOD","1</t>
  </si>
  <si>
    <t>="12","Organización de Redes","OC&amp;T OBRAS CIVILES Y TELECOMUNICACION_20530592520","GCIRC01","ENT960053471","DEMARCADOR ÓPTICO - DMSWITCH2104G2 - EDD SERIE II",="0107895999091534210005942329","Uni",="1","CRECIMIENTO AUTOMÁTICO DE RED WHOLESALE 2022 BOD","1</t>
  </si>
  <si>
    <t>="13","Organización de Redes","OC&amp;T OBRAS CIVILES Y TELECOMUNICACION_20530592520","GCIRC01","ENT960053471","DEMARCADOR ÓPTICO - DMSWITCH2104G2 - EDD SERIE II",="0107895999091534210005941481","Uni",="1","CRECIMIENTO AUTOMÁTICO DE RED WHOLESALE 2022 BOD","1</t>
  </si>
  <si>
    <t>="14","Organización de Redes","OC&amp;T OBRAS CIVILES Y TELECOMUNICACION_20530592520","GCIRC01","ENT960053471","DEMARCADOR ÓPTICO - DMSWITCH2104G2 - EDD SERIE II",="0107895999091534210005941618","Uni",="1","CRECIMIENTO AUTOMÁTICO DE RED WHOLESALE 2022 BOD","1</t>
  </si>
  <si>
    <t>="15","Organización de Redes","OC&amp;T OBRAS CIVILES Y TELECOMUNICACION_20530592520","GCIRC01","ENT960053471","DEMARCADOR ÓPTICO - DMSWITCH2104G2 - EDD SERIE II",="0107895999091534210005941628","Uni",="1","CRECIMIENTO AUTOMÁTICO DE RED WHOLESALE 2022 BOD","1</t>
  </si>
  <si>
    <t>="16","Organización de Redes","OC&amp;T OBRAS CIVILES Y TELECOMUNICACION_20530592520","GCIRC01","ENT960053471","DEMARCADOR ÓPTICO - DMSWITCH2104G2 - EDD SERIE II",="0107895999091534210005941629","Uni",="1","CRECIMIENTO AUTOMÁTICO DE RED WHOLESALE 2022 BOD","1</t>
  </si>
  <si>
    <t>="17","Organización de Redes","OC&amp;T OBRAS CIVILES Y TELECOMUNICACION_20530592520","GCIRC01","ENT960053471","DEMARCADOR ÓPTICO - DMSWITCH2104G2 - EDD SERIE II",="0107895999091534210005941634","Uni",="1","CRECIMIENTO AUTOMÁTICO DE RED WHOLESALE 2022 BOD","1</t>
  </si>
  <si>
    <t>="18","Organización de Redes","OC&amp;T OBRAS CIVILES Y TELECOMUNICACION_20530592520","GCIRC01","ENT960053471","DEMARCADOR ÓPTICO - DMSWITCH2104G2 - EDD SERIE II",="0107895999091534210005941636","Uni",="1","CRECIMIENTO AUTOMÁTICO DE RED WHOLESALE 2022 BOD","1</t>
  </si>
  <si>
    <t>="19","Organización de Redes","OC&amp;T OBRAS CIVILES Y TELECOMUNICACION_20530592520","GCIRC01","ENT960050086","HUAWEI, 03024HRC, 4*GE(SFP/RJ45)+2*FE(RJ45) GIGABIT ETHERNET BOARD WITH SWITCH FUNCTION","024HRC10N1100580","Uni",="1","CRECIMIENTO DE RED AUTOMATI</t>
  </si>
  <si>
    <t>="20","Organización de Redes","OC&amp;T OBRAS CIVILES Y TELECOMUNICACION_20530592520","GCIRC01","ENT960050086","HUAWEI, 03024HRC, 4*GE(SFP/RJ45)+2*FE(RJ45) GIGABIT ETHERNET BOARD WITH SWITCH FUNCTION","024HRC10N1100963","Uni",="1","CRECIMIENTO DE RED AUTOMATI</t>
  </si>
  <si>
    <t>="21","Organización de Redes","OC&amp;T OBRAS CIVILES Y TELECOMUNICACION_20530592520","GCIRC01","ENT960050086","HUAWEI, 03024HRC, 4*GE(SFP/RJ45)+2*FE(RJ45) GIGABIT ETHERNET BOARD WITH SWITCH FUNCTION","024HRC10N1100964","Uni",="1","CRECIMIENTO DE RED AUTOMATI</t>
  </si>
  <si>
    <t>="22","Organización de Redes","OC&amp;T OBRAS CIVILES Y TELECOMUNICACION_20530592520","GCIRC01","ENT960050086","HUAWEI, 03024HRC, 4*GE(SFP/RJ45)+2*FE(RJ45) GIGABIT ETHERNET BOARD WITH SWITCH FUNCTION","024HRC10N1100957","Uni",="1","CRECIMIENTO DE RED AUTOMATI</t>
  </si>
  <si>
    <t>="23","Organización de Redes","OC&amp;T OBRAS CIVILES Y TELECOMUNICACION_20530592520","GCIRC01","ENT960050598","HUAWEI, 02312RPE, SLFMSITE23 RTN 950A BASAL CONFIGURATION 4*GE(RJ45)+2*10GE(SFP+)+16*E1+2*GE/STM-1(SFP) INCLUDE IDU INSTALLATION MATERIALS","210211</t>
  </si>
  <si>
    <t>="24","Organización de Redes","OC&amp;T OBRAS CIVILES Y TELECOMUNICACION_20530592520","GCIRC01","ENT912142780","CABLE FO ADSS AEREO 96H . SPAM 100 - CHAQUETA SIMPLE","L20220924","Uni",="8000","CRECIMIENTO AUTOMÁTICO DE RED WHOLESALE 2022 BOD","1-1 HARDWARE EQ</t>
  </si>
  <si>
    <t>="25","Organización de Redes","OC&amp;T OBRAS CIVILES Y TELECOMUNICACION_20530592520","GCIRC01","ENT960053681","ZTT .CHAQUETA SIMPLE. CABLE FO ADSS AEREO 144H . SPAM 100","L20211201","Uni",="16000","CRECIMIENTO AUTOMÁTICO DE RED 2021 - SERVICIOS FIJOS_G","1-1</t>
  </si>
  <si>
    <t>="26","Organización de Redes","OC&amp;T OBRAS CIVILES Y TELECOMUNICACION_20530592520","GCIRC01","ENT960050836","YOFC, CABLE DROP 12H","LOTECONTRATA780","Uni",="50","REMANENTE","1-1 HARDWARE EQUIPOS","evol.admin",,</t>
  </si>
  <si>
    <t>="27","Organización de Redes","OC&amp;T OBRAS CIVILES Y TELECOMUNICACION_20530592520","GCIRC01","ENT960051002","CHAQUETA SIMPLE, SPAM 100, CABLE FO ADSS AEREO 144H","LOTECONTRATA819","Uni",="120","REMANENTE","1-1 HARDWARE EQUIPOS","evol.admin",,</t>
  </si>
  <si>
    <t>="28","Organización de Redes","OC&amp;T OBRAS CIVILES Y TELECOMUNICACION_20530592520","GCIRC01","ENT902230126","HUAWEI, 34060473, OPTICAL TRANSCEIVER, ESFP, 1310NM, 1.25GB/S, -9 -3DBM, -20DBM, LC, SINGLE MODE, 10KM","L20220430","Uni",="12","VULNERABILIDAD RED</t>
  </si>
  <si>
    <t>="29","Organización de Redes","OC&amp;T OBRAS CIVILES Y TELECOMUNICACION_20530592520","GCIRC01","ENT960051002","CHAQUETA SIMPLE, SPAM 100, CABLE FO ADSS AEREO 144H","LOTECONTRATA816","Uni",="50","REMANENTE","1-1 HARDWARE EQUIPOS","evol.admin",,</t>
  </si>
  <si>
    <t>="30","Organización de Redes","OC&amp;T OBRAS CIVILES Y TELECOMUNICACION_20530592520","GCIRC01","ENT960050836","YOFC, CABLE DROP 12H","L20220606","Uni",="8000","CRECIMIENTO AUTOMÁTICO DE RED 2021 - SERVICIOS FIJOS_G","1-1 HARDWARE EQUIPOS","evol.admin",,</t>
  </si>
  <si>
    <t>="31","Organización de Redes","OC&amp;T OBRAS CIVILES Y TELECOMUNICACION_20530592520","GCIRC01","ENT960051171","ICETEL, BANDEJA ODF 24 PUERTOS CONECTOR LC/UPC RACK 19""","LOTECONTRATA782","Uni",="1","REMANENTE","1-1 HARDWARE EQUIPOS","evol.admin",,</t>
  </si>
  <si>
    <t>="32","Organización de Redes","OC&amp;T OBRAS CIVILES Y TELECOMUNICACION_20530592520","GCIRC01","ENT960053670","ZTT.CHAQUETA SIMPLE. CABLE FO ADSS AEREO 96H . SPAM 100","L20211201","Uni",="72000","CRECIMIENTO AUTOMÁTICO DE RED 2021 - SERVICIOS FIJOS_G","1-1 H</t>
  </si>
  <si>
    <t>="33","Organización de Redes","OC&amp;T OBRAS CIVILES Y TELECOMUNICACION_20530592520","GCIRC01","ENT960053671","ZTT.CHAQUETA SIMPLE. CABLE FO ADSS AEREO 48H. SPAM 100","L20211201","Uni",="20000","CRECIMIENTO AUTOMÁTICO DE RED 2021 - SERVICIOS FIJOS_G","1-1 HA</t>
  </si>
  <si>
    <t>="34","Organización de Redes","OC&amp;T OBRAS CIVILES Y TELECOMUNICACION_20530592520","GCIRC01","ENT960051002","CHAQUETA SIMPLE, SPAM 100, CABLE FO ADSS AEREO 144H","LOTECONTRATA817","Uni",="110","REMANENTE","1-1 HARDWARE EQUIPOS","evol.admin",,</t>
  </si>
  <si>
    <t>="35","Organización de Redes","OC&amp;T OBRAS CIVILES Y TELECOMUNICACION_20530592520","GCIRC01","ENT960051002","CHAQUETA SIMPLE, SPAM 100, CABLE FO ADSS AEREO 144H","LOTECONTRATA818","Uni",="250","REMANENTE","1-1 HARDWARE EQUIPOS","evol.admin",,</t>
  </si>
  <si>
    <t>="36","Organización de Redes","OC&amp;T OBRAS CIVILES Y TELECOMUNICACION_20530592520","GCIRC01","ENT960051002","CHAQUETA SIMPLE, SPAM 100, CABLE FO ADSS AEREO 144H","LOTECONTRATA781","Uni",="250","REMANENTE","1-1 HARDWARE EQUIPOS","evol.admin",,</t>
  </si>
  <si>
    <t>="37","Organización de Redes","OC&amp;T OBRAS CIVILES Y TELECOMUNICACION_20530592520","GCIRC01","ENT960051002","CHAQUETA SIMPLE, SPAM 100, CABLE FO ADSS AEREO 144H","L20220425","Uni",="20000","CRECIMIENTO DE RED AUTOMATICO - MÓVIL 2022","1-1 HARDWARE EQUIPOS"</t>
  </si>
  <si>
    <t>="38","Organización de Redes","OC&amp;T OBRAS CIVILES Y TELECOMUNICACION_20530592520","GCIRC01","ENT960051002","CHAQUETA SIMPLE, SPAM 100, CABLE FO ADSS AEREO 144H","LOTECONTRATA779","Uni",="50","REMANENTE","1-1 HARDWARE EQUIPOS","evol.admin",,</t>
  </si>
  <si>
    <t>="39","Organización de Redes","OC&amp;T OBRAS CIVILES Y TELECOMUNICACION_20530592520","GCIRC01","ENT960051002","CHAQUETA SIMPLE, SPAM 100, CABLE FO ADSS AEREO 144H","LOTECONTRATA778","Uni",="100","REMANENTE","1-1 HARDWARE EQUIPOS","evol.admin",,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</si>
</sst>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workbookViewId="0">
      <selection activeCell="C1" sqref="C1"/>
    </sheetView>
  </sheetViews>
  <sheetFormatPr baseColWidth="10" defaultRowHeight="15" x14ac:dyDescent="0.25"/>
  <sheetData>
    <row r="1" spans="1:3" x14ac:dyDescent="0.25">
      <c r="A1" t="s">
        <v>71</v>
      </c>
    </row>
    <row r="2" spans="1:3" x14ac:dyDescent="0.25">
      <c r="A2" t="s">
        <v>72</v>
      </c>
      <c r="B2" t="s">
        <v>73</v>
      </c>
      <c r="C2" t="s">
        <v>74</v>
      </c>
    </row>
    <row r="3" spans="1:3" x14ac:dyDescent="0.25">
      <c r="A3" t="s">
        <v>75</v>
      </c>
      <c r="B3" t="s">
        <v>73</v>
      </c>
      <c r="C3" t="s">
        <v>76</v>
      </c>
    </row>
    <row r="4" spans="1:3" x14ac:dyDescent="0.25">
      <c r="A4" t="s">
        <v>77</v>
      </c>
      <c r="B4" t="s">
        <v>73</v>
      </c>
      <c r="C4" t="s">
        <v>78</v>
      </c>
    </row>
    <row r="5" spans="1:3" x14ac:dyDescent="0.25">
      <c r="A5" t="s">
        <v>79</v>
      </c>
    </row>
    <row r="6" spans="1:3" x14ac:dyDescent="0.25">
      <c r="A6" t="s">
        <v>80</v>
      </c>
    </row>
    <row r="7" spans="1:3" x14ac:dyDescent="0.25">
      <c r="A7" t="s">
        <v>81</v>
      </c>
    </row>
    <row r="8" spans="1:3" x14ac:dyDescent="0.25">
      <c r="A8" t="s">
        <v>82</v>
      </c>
    </row>
    <row r="9" spans="1:3" x14ac:dyDescent="0.25">
      <c r="A9" t="s">
        <v>83</v>
      </c>
    </row>
    <row r="10" spans="1:3" x14ac:dyDescent="0.25">
      <c r="A10" t="s">
        <v>84</v>
      </c>
    </row>
    <row r="11" spans="1:3" x14ac:dyDescent="0.25">
      <c r="A11" t="s">
        <v>85</v>
      </c>
    </row>
    <row r="12" spans="1:3" x14ac:dyDescent="0.25">
      <c r="A12" t="s">
        <v>86</v>
      </c>
    </row>
    <row r="13" spans="1:3" x14ac:dyDescent="0.25">
      <c r="A13" t="s">
        <v>87</v>
      </c>
    </row>
    <row r="14" spans="1:3" x14ac:dyDescent="0.25">
      <c r="A14" t="s">
        <v>88</v>
      </c>
    </row>
    <row r="15" spans="1:3" x14ac:dyDescent="0.25">
      <c r="A15" t="s">
        <v>89</v>
      </c>
    </row>
    <row r="16" spans="1:3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  <row r="38" spans="1:1" x14ac:dyDescent="0.25">
      <c r="A38" t="s">
        <v>112</v>
      </c>
    </row>
    <row r="39" spans="1:1" x14ac:dyDescent="0.25">
      <c r="A39" t="s">
        <v>113</v>
      </c>
    </row>
    <row r="40" spans="1:1" x14ac:dyDescent="0.25">
      <c r="A40" t="s">
        <v>114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workbookViewId="0">
      <selection activeCell="C14" sqref="C14"/>
    </sheetView>
  </sheetViews>
  <sheetFormatPr baseColWidth="10" defaultColWidth="9.140625" defaultRowHeight="15" x14ac:dyDescent="0.25"/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t="str">
        <f>"1"</f>
        <v>1</v>
      </c>
      <c r="B2" t="s">
        <v>14</v>
      </c>
      <c r="C2" t="s">
        <v>15</v>
      </c>
      <c r="D2" t="s">
        <v>16</v>
      </c>
      <c r="E2" t="s">
        <v>17</v>
      </c>
      <c r="F2" t="s">
        <v>18</v>
      </c>
    </row>
    <row r="3" spans="1:14" x14ac:dyDescent="0.25">
      <c r="A3" t="str">
        <f>"2"</f>
        <v>2</v>
      </c>
      <c r="B3" t="s">
        <v>14</v>
      </c>
      <c r="C3" t="s">
        <v>15</v>
      </c>
      <c r="D3" t="s">
        <v>16</v>
      </c>
      <c r="E3" t="s">
        <v>17</v>
      </c>
      <c r="F3" t="s">
        <v>18</v>
      </c>
    </row>
    <row r="4" spans="1:14" x14ac:dyDescent="0.25">
      <c r="A4" t="str">
        <f>"3"</f>
        <v>3</v>
      </c>
      <c r="B4" t="s">
        <v>14</v>
      </c>
      <c r="C4" t="s">
        <v>15</v>
      </c>
      <c r="D4" t="s">
        <v>16</v>
      </c>
      <c r="E4" t="s">
        <v>17</v>
      </c>
      <c r="F4" t="s">
        <v>18</v>
      </c>
    </row>
    <row r="5" spans="1:14" x14ac:dyDescent="0.25">
      <c r="A5" t="str">
        <f>"4"</f>
        <v>4</v>
      </c>
      <c r="B5" t="s">
        <v>14</v>
      </c>
      <c r="C5" t="s">
        <v>15</v>
      </c>
      <c r="D5" t="s">
        <v>16</v>
      </c>
      <c r="E5" t="s">
        <v>19</v>
      </c>
      <c r="F5" t="s">
        <v>20</v>
      </c>
      <c r="G5" t="str">
        <f>"0107895999091534210005942096"</f>
        <v>0107895999091534210005942096</v>
      </c>
      <c r="H5" t="s">
        <v>21</v>
      </c>
      <c r="I5" t="str">
        <f t="shared" ref="I5:I23" si="0">"1"</f>
        <v>1</v>
      </c>
      <c r="J5" t="s">
        <v>22</v>
      </c>
      <c r="K5">
        <v>-1</v>
      </c>
    </row>
    <row r="6" spans="1:14" x14ac:dyDescent="0.25">
      <c r="A6" t="str">
        <f>"5"</f>
        <v>5</v>
      </c>
      <c r="B6" t="s">
        <v>14</v>
      </c>
      <c r="C6" t="s">
        <v>15</v>
      </c>
      <c r="D6" t="s">
        <v>16</v>
      </c>
      <c r="E6" t="s">
        <v>19</v>
      </c>
      <c r="F6" t="s">
        <v>20</v>
      </c>
      <c r="G6" t="str">
        <f>"0107895999091534210005941327"</f>
        <v>0107895999091534210005941327</v>
      </c>
      <c r="H6" t="s">
        <v>21</v>
      </c>
      <c r="I6" t="str">
        <f t="shared" si="0"/>
        <v>1</v>
      </c>
      <c r="J6" t="s">
        <v>22</v>
      </c>
      <c r="K6">
        <v>-1</v>
      </c>
    </row>
    <row r="7" spans="1:14" x14ac:dyDescent="0.25">
      <c r="A7" t="str">
        <f>"6"</f>
        <v>6</v>
      </c>
      <c r="B7" t="s">
        <v>14</v>
      </c>
      <c r="C7" t="s">
        <v>15</v>
      </c>
      <c r="D7" t="s">
        <v>16</v>
      </c>
      <c r="E7" t="s">
        <v>19</v>
      </c>
      <c r="F7" t="s">
        <v>20</v>
      </c>
      <c r="G7" t="str">
        <f>"0107895999091534210005941109"</f>
        <v>0107895999091534210005941109</v>
      </c>
      <c r="H7" t="s">
        <v>21</v>
      </c>
      <c r="I7" t="str">
        <f t="shared" si="0"/>
        <v>1</v>
      </c>
      <c r="J7" t="s">
        <v>22</v>
      </c>
      <c r="K7">
        <v>-1</v>
      </c>
    </row>
    <row r="8" spans="1:14" x14ac:dyDescent="0.25">
      <c r="A8" t="str">
        <f>"7"</f>
        <v>7</v>
      </c>
      <c r="B8" t="s">
        <v>14</v>
      </c>
      <c r="C8" t="s">
        <v>15</v>
      </c>
      <c r="D8" t="s">
        <v>16</v>
      </c>
      <c r="E8" t="s">
        <v>19</v>
      </c>
      <c r="F8" t="s">
        <v>20</v>
      </c>
      <c r="G8" t="str">
        <f>"0107895999091534210005941115"</f>
        <v>0107895999091534210005941115</v>
      </c>
      <c r="H8" t="s">
        <v>21</v>
      </c>
      <c r="I8" t="str">
        <f t="shared" si="0"/>
        <v>1</v>
      </c>
      <c r="J8" t="s">
        <v>22</v>
      </c>
      <c r="K8">
        <v>-1</v>
      </c>
    </row>
    <row r="9" spans="1:14" x14ac:dyDescent="0.25">
      <c r="A9" t="str">
        <f>"8"</f>
        <v>8</v>
      </c>
      <c r="B9" t="s">
        <v>14</v>
      </c>
      <c r="C9" t="s">
        <v>15</v>
      </c>
      <c r="D9" t="s">
        <v>16</v>
      </c>
      <c r="E9" t="s">
        <v>19</v>
      </c>
      <c r="F9" t="s">
        <v>20</v>
      </c>
      <c r="G9" t="str">
        <f>"0107895999091534210005941336"</f>
        <v>0107895999091534210005941336</v>
      </c>
      <c r="H9" t="s">
        <v>21</v>
      </c>
      <c r="I9" t="str">
        <f t="shared" si="0"/>
        <v>1</v>
      </c>
      <c r="J9" t="s">
        <v>22</v>
      </c>
      <c r="K9">
        <v>-1</v>
      </c>
    </row>
    <row r="10" spans="1:14" x14ac:dyDescent="0.25">
      <c r="A10" t="str">
        <f>"9"</f>
        <v>9</v>
      </c>
      <c r="B10" t="s">
        <v>14</v>
      </c>
      <c r="C10" t="s">
        <v>15</v>
      </c>
      <c r="D10" t="s">
        <v>16</v>
      </c>
      <c r="E10" t="s">
        <v>19</v>
      </c>
      <c r="F10" t="s">
        <v>20</v>
      </c>
      <c r="G10" t="str">
        <f>"0107895999091534210005941337"</f>
        <v>0107895999091534210005941337</v>
      </c>
      <c r="H10" t="s">
        <v>21</v>
      </c>
      <c r="I10" t="str">
        <f t="shared" si="0"/>
        <v>1</v>
      </c>
      <c r="J10" t="s">
        <v>22</v>
      </c>
      <c r="K10">
        <v>-1</v>
      </c>
    </row>
    <row r="11" spans="1:14" x14ac:dyDescent="0.25">
      <c r="A11" t="str">
        <f>"10"</f>
        <v>10</v>
      </c>
      <c r="B11" t="s">
        <v>14</v>
      </c>
      <c r="C11" t="s">
        <v>15</v>
      </c>
      <c r="D11" t="s">
        <v>16</v>
      </c>
      <c r="E11" t="s">
        <v>19</v>
      </c>
      <c r="F11" t="s">
        <v>20</v>
      </c>
      <c r="G11" t="str">
        <f>"0107895999091534210005941341"</f>
        <v>0107895999091534210005941341</v>
      </c>
      <c r="H11" t="s">
        <v>21</v>
      </c>
      <c r="I11" t="str">
        <f t="shared" si="0"/>
        <v>1</v>
      </c>
      <c r="J11" t="s">
        <v>22</v>
      </c>
      <c r="K11">
        <v>1</v>
      </c>
    </row>
    <row r="12" spans="1:14" x14ac:dyDescent="0.25">
      <c r="A12" t="str">
        <f>"11"</f>
        <v>11</v>
      </c>
      <c r="B12" t="s">
        <v>14</v>
      </c>
      <c r="C12" t="s">
        <v>15</v>
      </c>
      <c r="D12" t="s">
        <v>16</v>
      </c>
      <c r="E12" t="s">
        <v>19</v>
      </c>
      <c r="F12" t="s">
        <v>20</v>
      </c>
      <c r="G12" t="str">
        <f>"0107895999091534210005941438"</f>
        <v>0107895999091534210005941438</v>
      </c>
      <c r="H12" t="s">
        <v>21</v>
      </c>
      <c r="I12" t="str">
        <f t="shared" si="0"/>
        <v>1</v>
      </c>
      <c r="J12" t="s">
        <v>22</v>
      </c>
      <c r="K12">
        <v>1</v>
      </c>
    </row>
    <row r="13" spans="1:14" x14ac:dyDescent="0.25">
      <c r="A13" t="str">
        <f>"12"</f>
        <v>12</v>
      </c>
      <c r="B13" t="s">
        <v>14</v>
      </c>
      <c r="C13" t="s">
        <v>15</v>
      </c>
      <c r="D13" t="s">
        <v>16</v>
      </c>
      <c r="E13" t="s">
        <v>19</v>
      </c>
      <c r="F13" t="s">
        <v>20</v>
      </c>
      <c r="G13" t="str">
        <f>"0107895999091534210005942329"</f>
        <v>0107895999091534210005942329</v>
      </c>
      <c r="H13" t="s">
        <v>21</v>
      </c>
      <c r="I13" t="str">
        <f t="shared" si="0"/>
        <v>1</v>
      </c>
      <c r="J13" t="s">
        <v>22</v>
      </c>
      <c r="K13">
        <v>1</v>
      </c>
    </row>
    <row r="14" spans="1:14" x14ac:dyDescent="0.25">
      <c r="A14" t="str">
        <f>"13"</f>
        <v>13</v>
      </c>
      <c r="B14" t="s">
        <v>14</v>
      </c>
      <c r="C14" t="s">
        <v>15</v>
      </c>
      <c r="D14" t="s">
        <v>16</v>
      </c>
      <c r="E14" t="s">
        <v>19</v>
      </c>
      <c r="F14" t="s">
        <v>20</v>
      </c>
      <c r="G14" t="str">
        <f>"0107895999091534210005941481"</f>
        <v>0107895999091534210005941481</v>
      </c>
      <c r="H14" t="s">
        <v>21</v>
      </c>
      <c r="I14" t="str">
        <f t="shared" si="0"/>
        <v>1</v>
      </c>
      <c r="J14" t="s">
        <v>22</v>
      </c>
      <c r="K14">
        <v>1</v>
      </c>
    </row>
    <row r="15" spans="1:14" x14ac:dyDescent="0.25">
      <c r="A15" t="str">
        <f>"14"</f>
        <v>14</v>
      </c>
      <c r="B15" t="s">
        <v>14</v>
      </c>
      <c r="C15" t="s">
        <v>15</v>
      </c>
      <c r="D15" t="s">
        <v>16</v>
      </c>
      <c r="E15" t="s">
        <v>19</v>
      </c>
      <c r="F15" t="s">
        <v>20</v>
      </c>
      <c r="G15" t="str">
        <f>"0107895999091534210005941618"</f>
        <v>0107895999091534210005941618</v>
      </c>
      <c r="H15" t="s">
        <v>21</v>
      </c>
      <c r="I15" t="str">
        <f t="shared" si="0"/>
        <v>1</v>
      </c>
      <c r="J15" t="s">
        <v>22</v>
      </c>
      <c r="K15">
        <v>1</v>
      </c>
    </row>
    <row r="16" spans="1:14" x14ac:dyDescent="0.25">
      <c r="A16" t="str">
        <f>"15"</f>
        <v>15</v>
      </c>
      <c r="B16" t="s">
        <v>14</v>
      </c>
      <c r="C16" t="s">
        <v>15</v>
      </c>
      <c r="D16" t="s">
        <v>16</v>
      </c>
      <c r="E16" t="s">
        <v>19</v>
      </c>
      <c r="F16" t="s">
        <v>20</v>
      </c>
      <c r="G16" t="str">
        <f>"0107895999091534210005941628"</f>
        <v>0107895999091534210005941628</v>
      </c>
      <c r="H16" t="s">
        <v>21</v>
      </c>
      <c r="I16" t="str">
        <f t="shared" si="0"/>
        <v>1</v>
      </c>
      <c r="J16" t="s">
        <v>22</v>
      </c>
      <c r="K16">
        <v>1</v>
      </c>
    </row>
    <row r="17" spans="1:12" x14ac:dyDescent="0.25">
      <c r="A17" t="str">
        <f>"16"</f>
        <v>16</v>
      </c>
      <c r="B17" t="s">
        <v>14</v>
      </c>
      <c r="C17" t="s">
        <v>15</v>
      </c>
      <c r="D17" t="s">
        <v>16</v>
      </c>
      <c r="E17" t="s">
        <v>19</v>
      </c>
      <c r="F17" t="s">
        <v>20</v>
      </c>
      <c r="G17" t="str">
        <f>"0107895999091534210005941629"</f>
        <v>0107895999091534210005941629</v>
      </c>
      <c r="H17" t="s">
        <v>21</v>
      </c>
      <c r="I17" t="str">
        <f t="shared" si="0"/>
        <v>1</v>
      </c>
      <c r="J17" t="s">
        <v>22</v>
      </c>
      <c r="K17">
        <v>1</v>
      </c>
    </row>
    <row r="18" spans="1:12" x14ac:dyDescent="0.25">
      <c r="A18" t="str">
        <f>"17"</f>
        <v>17</v>
      </c>
      <c r="B18" t="s">
        <v>14</v>
      </c>
      <c r="C18" t="s">
        <v>15</v>
      </c>
      <c r="D18" t="s">
        <v>16</v>
      </c>
      <c r="E18" t="s">
        <v>19</v>
      </c>
      <c r="F18" t="s">
        <v>20</v>
      </c>
      <c r="G18" t="str">
        <f>"0107895999091534210005941634"</f>
        <v>0107895999091534210005941634</v>
      </c>
      <c r="H18" t="s">
        <v>21</v>
      </c>
      <c r="I18" t="str">
        <f t="shared" si="0"/>
        <v>1</v>
      </c>
      <c r="J18" t="s">
        <v>22</v>
      </c>
      <c r="K18">
        <v>1</v>
      </c>
    </row>
    <row r="19" spans="1:12" x14ac:dyDescent="0.25">
      <c r="A19" t="str">
        <f>"18"</f>
        <v>18</v>
      </c>
      <c r="B19" t="s">
        <v>14</v>
      </c>
      <c r="C19" t="s">
        <v>15</v>
      </c>
      <c r="D19" t="s">
        <v>16</v>
      </c>
      <c r="E19" t="s">
        <v>19</v>
      </c>
      <c r="F19" t="s">
        <v>20</v>
      </c>
      <c r="G19" t="str">
        <f>"0107895999091534210005941636"</f>
        <v>0107895999091534210005941636</v>
      </c>
      <c r="H19" t="s">
        <v>21</v>
      </c>
      <c r="I19" t="str">
        <f t="shared" si="0"/>
        <v>1</v>
      </c>
      <c r="J19" t="s">
        <v>22</v>
      </c>
      <c r="K19">
        <v>1</v>
      </c>
    </row>
    <row r="20" spans="1:12" x14ac:dyDescent="0.25">
      <c r="A20" t="str">
        <f>"19"</f>
        <v>19</v>
      </c>
      <c r="B20" t="s">
        <v>14</v>
      </c>
      <c r="C20" t="s">
        <v>15</v>
      </c>
      <c r="D20" t="s">
        <v>16</v>
      </c>
      <c r="E20" t="s">
        <v>23</v>
      </c>
      <c r="F20" t="s">
        <v>24</v>
      </c>
      <c r="G20" t="s">
        <v>25</v>
      </c>
      <c r="H20" t="s">
        <v>21</v>
      </c>
      <c r="I20" t="str">
        <f t="shared" si="0"/>
        <v>1</v>
      </c>
      <c r="J20" t="s">
        <v>26</v>
      </c>
    </row>
    <row r="21" spans="1:12" x14ac:dyDescent="0.25">
      <c r="A21" t="str">
        <f>"20"</f>
        <v>20</v>
      </c>
      <c r="B21" t="s">
        <v>14</v>
      </c>
      <c r="C21" t="s">
        <v>15</v>
      </c>
      <c r="D21" t="s">
        <v>16</v>
      </c>
      <c r="E21" t="s">
        <v>23</v>
      </c>
      <c r="F21" t="s">
        <v>24</v>
      </c>
      <c r="G21" t="s">
        <v>27</v>
      </c>
      <c r="H21" t="s">
        <v>21</v>
      </c>
      <c r="I21" t="str">
        <f t="shared" si="0"/>
        <v>1</v>
      </c>
      <c r="J21" t="s">
        <v>26</v>
      </c>
    </row>
    <row r="22" spans="1:12" x14ac:dyDescent="0.25">
      <c r="A22" t="str">
        <f>"21"</f>
        <v>21</v>
      </c>
      <c r="B22" t="s">
        <v>14</v>
      </c>
      <c r="C22" t="s">
        <v>15</v>
      </c>
      <c r="D22" t="s">
        <v>16</v>
      </c>
      <c r="E22" t="s">
        <v>23</v>
      </c>
      <c r="F22" t="s">
        <v>24</v>
      </c>
      <c r="G22" t="s">
        <v>28</v>
      </c>
      <c r="H22" t="s">
        <v>21</v>
      </c>
      <c r="I22" t="str">
        <f t="shared" si="0"/>
        <v>1</v>
      </c>
      <c r="J22" t="s">
        <v>26</v>
      </c>
    </row>
    <row r="23" spans="1:12" x14ac:dyDescent="0.25">
      <c r="A23" t="str">
        <f>"22"</f>
        <v>22</v>
      </c>
      <c r="B23" t="s">
        <v>14</v>
      </c>
      <c r="C23" t="s">
        <v>15</v>
      </c>
      <c r="D23" t="s">
        <v>16</v>
      </c>
      <c r="E23" t="s">
        <v>23</v>
      </c>
      <c r="F23" t="s">
        <v>24</v>
      </c>
      <c r="G23" t="s">
        <v>29</v>
      </c>
      <c r="H23" t="s">
        <v>21</v>
      </c>
      <c r="I23" t="str">
        <f t="shared" si="0"/>
        <v>1</v>
      </c>
      <c r="J23" t="s">
        <v>26</v>
      </c>
    </row>
    <row r="24" spans="1:12" x14ac:dyDescent="0.25">
      <c r="A24" t="str">
        <f>"23"</f>
        <v>23</v>
      </c>
      <c r="B24" t="s">
        <v>14</v>
      </c>
      <c r="C24" t="s">
        <v>15</v>
      </c>
      <c r="D24" t="s">
        <v>16</v>
      </c>
      <c r="E24" t="s">
        <v>30</v>
      </c>
      <c r="F24" t="s">
        <v>31</v>
      </c>
      <c r="G24">
        <v>210211</v>
      </c>
    </row>
    <row r="25" spans="1:12" x14ac:dyDescent="0.25">
      <c r="A25" t="str">
        <f>"24"</f>
        <v>24</v>
      </c>
      <c r="B25" t="s">
        <v>14</v>
      </c>
      <c r="C25" t="s">
        <v>15</v>
      </c>
      <c r="D25" t="s">
        <v>16</v>
      </c>
      <c r="E25" t="s">
        <v>32</v>
      </c>
      <c r="F25" t="s">
        <v>33</v>
      </c>
      <c r="G25" t="s">
        <v>34</v>
      </c>
      <c r="H25" t="s">
        <v>21</v>
      </c>
      <c r="I25" t="str">
        <f>"8000"</f>
        <v>8000</v>
      </c>
      <c r="J25" t="s">
        <v>22</v>
      </c>
      <c r="K25" t="s">
        <v>35</v>
      </c>
    </row>
    <row r="26" spans="1:12" x14ac:dyDescent="0.25">
      <c r="A26" t="str">
        <f>"25"</f>
        <v>25</v>
      </c>
      <c r="B26" t="s">
        <v>14</v>
      </c>
      <c r="C26" t="s">
        <v>15</v>
      </c>
      <c r="D26" t="s">
        <v>16</v>
      </c>
      <c r="E26" t="s">
        <v>36</v>
      </c>
      <c r="F26" t="s">
        <v>37</v>
      </c>
      <c r="G26" t="s">
        <v>38</v>
      </c>
      <c r="H26" t="s">
        <v>21</v>
      </c>
      <c r="I26" t="str">
        <f>"16000"</f>
        <v>16000</v>
      </c>
      <c r="J26" t="s">
        <v>39</v>
      </c>
      <c r="K26" s="1">
        <v>44927</v>
      </c>
    </row>
    <row r="27" spans="1:12" x14ac:dyDescent="0.25">
      <c r="A27" t="str">
        <f>"26"</f>
        <v>26</v>
      </c>
      <c r="B27" t="s">
        <v>14</v>
      </c>
      <c r="C27" t="s">
        <v>15</v>
      </c>
      <c r="D27" t="s">
        <v>16</v>
      </c>
      <c r="E27" t="s">
        <v>40</v>
      </c>
      <c r="F27" t="s">
        <v>41</v>
      </c>
      <c r="G27" t="s">
        <v>42</v>
      </c>
      <c r="H27" t="s">
        <v>21</v>
      </c>
      <c r="I27" t="str">
        <f>"50"</f>
        <v>50</v>
      </c>
      <c r="J27" t="s">
        <v>43</v>
      </c>
      <c r="K27" t="s">
        <v>44</v>
      </c>
      <c r="L27" t="s">
        <v>45</v>
      </c>
    </row>
    <row r="28" spans="1:12" x14ac:dyDescent="0.25">
      <c r="A28" t="str">
        <f>"27"</f>
        <v>27</v>
      </c>
      <c r="B28" t="s">
        <v>14</v>
      </c>
      <c r="C28" t="s">
        <v>15</v>
      </c>
      <c r="D28" t="s">
        <v>16</v>
      </c>
      <c r="E28" t="s">
        <v>46</v>
      </c>
      <c r="F28" t="s">
        <v>47</v>
      </c>
      <c r="G28" t="s">
        <v>48</v>
      </c>
      <c r="H28" t="s">
        <v>21</v>
      </c>
      <c r="I28" t="str">
        <f>"120"</f>
        <v>120</v>
      </c>
      <c r="J28" t="s">
        <v>43</v>
      </c>
      <c r="K28" t="s">
        <v>44</v>
      </c>
      <c r="L28" t="s">
        <v>45</v>
      </c>
    </row>
    <row r="29" spans="1:12" x14ac:dyDescent="0.25">
      <c r="A29" t="str">
        <f>"28"</f>
        <v>28</v>
      </c>
      <c r="B29" t="s">
        <v>14</v>
      </c>
      <c r="C29" t="s">
        <v>15</v>
      </c>
      <c r="D29" t="s">
        <v>16</v>
      </c>
      <c r="E29" t="s">
        <v>49</v>
      </c>
      <c r="F29" t="s">
        <v>50</v>
      </c>
      <c r="G29" t="s">
        <v>51</v>
      </c>
      <c r="H29" t="s">
        <v>21</v>
      </c>
      <c r="I29" t="str">
        <f>"12"</f>
        <v>12</v>
      </c>
      <c r="J29" t="s">
        <v>52</v>
      </c>
    </row>
    <row r="30" spans="1:12" x14ac:dyDescent="0.25">
      <c r="A30" t="str">
        <f>"29"</f>
        <v>29</v>
      </c>
      <c r="B30" t="s">
        <v>14</v>
      </c>
      <c r="C30" t="s">
        <v>15</v>
      </c>
      <c r="D30" t="s">
        <v>16</v>
      </c>
      <c r="E30" t="s">
        <v>46</v>
      </c>
      <c r="F30" t="s">
        <v>47</v>
      </c>
      <c r="G30" t="s">
        <v>53</v>
      </c>
      <c r="H30" t="s">
        <v>21</v>
      </c>
      <c r="I30" t="str">
        <f>"50"</f>
        <v>50</v>
      </c>
      <c r="J30" t="s">
        <v>43</v>
      </c>
      <c r="K30" t="s">
        <v>44</v>
      </c>
      <c r="L30" t="s">
        <v>45</v>
      </c>
    </row>
    <row r="31" spans="1:12" x14ac:dyDescent="0.25">
      <c r="A31" t="str">
        <f>"30"</f>
        <v>30</v>
      </c>
      <c r="B31" t="s">
        <v>14</v>
      </c>
      <c r="C31" t="s">
        <v>15</v>
      </c>
      <c r="D31" t="s">
        <v>16</v>
      </c>
      <c r="E31" t="s">
        <v>40</v>
      </c>
      <c r="F31" t="s">
        <v>41</v>
      </c>
      <c r="G31" t="s">
        <v>54</v>
      </c>
      <c r="H31" t="s">
        <v>21</v>
      </c>
      <c r="I31" t="str">
        <f>"8000"</f>
        <v>8000</v>
      </c>
      <c r="J31" t="s">
        <v>39</v>
      </c>
      <c r="K31" t="s">
        <v>44</v>
      </c>
      <c r="L31" t="s">
        <v>45</v>
      </c>
    </row>
    <row r="32" spans="1:12" x14ac:dyDescent="0.25">
      <c r="A32" t="str">
        <f>"31"</f>
        <v>31</v>
      </c>
      <c r="B32" t="s">
        <v>14</v>
      </c>
      <c r="C32" t="s">
        <v>15</v>
      </c>
      <c r="D32" t="s">
        <v>16</v>
      </c>
      <c r="E32" t="s">
        <v>55</v>
      </c>
      <c r="F32" t="s">
        <v>56</v>
      </c>
      <c r="G32" t="s">
        <v>57</v>
      </c>
      <c r="H32" t="s">
        <v>21</v>
      </c>
      <c r="I32" t="str">
        <f>"1"</f>
        <v>1</v>
      </c>
      <c r="J32" t="s">
        <v>43</v>
      </c>
      <c r="K32" t="s">
        <v>44</v>
      </c>
      <c r="L32" t="s">
        <v>45</v>
      </c>
    </row>
    <row r="33" spans="1:12" x14ac:dyDescent="0.25">
      <c r="A33" t="str">
        <f>"32"</f>
        <v>32</v>
      </c>
      <c r="B33" t="s">
        <v>14</v>
      </c>
      <c r="C33" t="s">
        <v>15</v>
      </c>
      <c r="D33" t="s">
        <v>16</v>
      </c>
      <c r="E33" t="s">
        <v>58</v>
      </c>
      <c r="F33" t="s">
        <v>59</v>
      </c>
      <c r="G33" t="s">
        <v>38</v>
      </c>
      <c r="H33" t="s">
        <v>21</v>
      </c>
      <c r="I33" t="str">
        <f>"72000"</f>
        <v>72000</v>
      </c>
      <c r="J33" t="s">
        <v>39</v>
      </c>
      <c r="K33" t="s">
        <v>60</v>
      </c>
    </row>
    <row r="34" spans="1:12" x14ac:dyDescent="0.25">
      <c r="A34" t="str">
        <f>"33"</f>
        <v>33</v>
      </c>
      <c r="B34" t="s">
        <v>14</v>
      </c>
      <c r="C34" t="s">
        <v>15</v>
      </c>
      <c r="D34" t="s">
        <v>16</v>
      </c>
      <c r="E34" t="s">
        <v>61</v>
      </c>
      <c r="F34" t="s">
        <v>62</v>
      </c>
      <c r="G34" t="s">
        <v>38</v>
      </c>
      <c r="H34" t="s">
        <v>21</v>
      </c>
      <c r="I34" t="str">
        <f>"20000"</f>
        <v>20000</v>
      </c>
      <c r="J34" t="s">
        <v>39</v>
      </c>
      <c r="K34" t="s">
        <v>63</v>
      </c>
    </row>
    <row r="35" spans="1:12" x14ac:dyDescent="0.25">
      <c r="A35" t="str">
        <f>"34"</f>
        <v>34</v>
      </c>
      <c r="B35" t="s">
        <v>14</v>
      </c>
      <c r="C35" t="s">
        <v>15</v>
      </c>
      <c r="D35" t="s">
        <v>16</v>
      </c>
      <c r="E35" t="s">
        <v>46</v>
      </c>
      <c r="F35" t="s">
        <v>47</v>
      </c>
      <c r="G35" t="s">
        <v>64</v>
      </c>
      <c r="H35" t="s">
        <v>21</v>
      </c>
      <c r="I35" t="str">
        <f>"110"</f>
        <v>110</v>
      </c>
      <c r="J35" t="s">
        <v>43</v>
      </c>
      <c r="K35" t="s">
        <v>44</v>
      </c>
      <c r="L35" t="s">
        <v>45</v>
      </c>
    </row>
    <row r="36" spans="1:12" x14ac:dyDescent="0.25">
      <c r="A36" t="str">
        <f>"35"</f>
        <v>35</v>
      </c>
      <c r="B36" t="s">
        <v>14</v>
      </c>
      <c r="C36" t="s">
        <v>15</v>
      </c>
      <c r="D36" t="s">
        <v>16</v>
      </c>
      <c r="E36" t="s">
        <v>46</v>
      </c>
      <c r="F36" t="s">
        <v>47</v>
      </c>
      <c r="G36" t="s">
        <v>65</v>
      </c>
      <c r="H36" t="s">
        <v>21</v>
      </c>
      <c r="I36" t="str">
        <f>"250"</f>
        <v>250</v>
      </c>
      <c r="J36" t="s">
        <v>43</v>
      </c>
      <c r="K36" t="s">
        <v>44</v>
      </c>
      <c r="L36" t="s">
        <v>45</v>
      </c>
    </row>
    <row r="37" spans="1:12" x14ac:dyDescent="0.25">
      <c r="A37" t="str">
        <f>"36"</f>
        <v>36</v>
      </c>
      <c r="B37" t="s">
        <v>14</v>
      </c>
      <c r="C37" t="s">
        <v>15</v>
      </c>
      <c r="D37" t="s">
        <v>16</v>
      </c>
      <c r="E37" t="s">
        <v>46</v>
      </c>
      <c r="F37" t="s">
        <v>47</v>
      </c>
      <c r="G37" t="s">
        <v>66</v>
      </c>
      <c r="H37" t="s">
        <v>21</v>
      </c>
      <c r="I37" t="str">
        <f>"250"</f>
        <v>250</v>
      </c>
      <c r="J37" t="s">
        <v>43</v>
      </c>
      <c r="K37" t="s">
        <v>44</v>
      </c>
      <c r="L37" t="s">
        <v>45</v>
      </c>
    </row>
    <row r="38" spans="1:12" x14ac:dyDescent="0.25">
      <c r="A38" t="str">
        <f>"37"</f>
        <v>37</v>
      </c>
      <c r="B38" t="s">
        <v>14</v>
      </c>
      <c r="C38" t="s">
        <v>15</v>
      </c>
      <c r="D38" t="s">
        <v>16</v>
      </c>
      <c r="E38" t="s">
        <v>46</v>
      </c>
      <c r="F38" t="s">
        <v>47</v>
      </c>
      <c r="G38" t="s">
        <v>67</v>
      </c>
      <c r="H38" t="s">
        <v>21</v>
      </c>
      <c r="I38" t="str">
        <f>"20000"</f>
        <v>20000</v>
      </c>
      <c r="J38" t="s">
        <v>68</v>
      </c>
      <c r="K38" t="s">
        <v>44</v>
      </c>
    </row>
    <row r="39" spans="1:12" x14ac:dyDescent="0.25">
      <c r="A39" t="str">
        <f>"38"</f>
        <v>38</v>
      </c>
      <c r="B39" t="s">
        <v>14</v>
      </c>
      <c r="C39" t="s">
        <v>15</v>
      </c>
      <c r="D39" t="s">
        <v>16</v>
      </c>
      <c r="E39" t="s">
        <v>46</v>
      </c>
      <c r="F39" t="s">
        <v>47</v>
      </c>
      <c r="G39" t="s">
        <v>69</v>
      </c>
      <c r="H39" t="s">
        <v>21</v>
      </c>
      <c r="I39" t="str">
        <f>"50"</f>
        <v>50</v>
      </c>
      <c r="J39" t="s">
        <v>43</v>
      </c>
      <c r="K39" t="s">
        <v>44</v>
      </c>
      <c r="L39" t="s">
        <v>45</v>
      </c>
    </row>
    <row r="40" spans="1:12" x14ac:dyDescent="0.25">
      <c r="A40" t="str">
        <f>"39"</f>
        <v>39</v>
      </c>
      <c r="B40" t="s">
        <v>14</v>
      </c>
      <c r="C40" t="s">
        <v>15</v>
      </c>
      <c r="D40" t="s">
        <v>16</v>
      </c>
      <c r="E40" t="s">
        <v>46</v>
      </c>
      <c r="F40" t="s">
        <v>47</v>
      </c>
      <c r="G40" t="s">
        <v>70</v>
      </c>
      <c r="H40" t="s">
        <v>21</v>
      </c>
      <c r="I40" t="str">
        <f>"100"</f>
        <v>100</v>
      </c>
      <c r="J40" t="s">
        <v>43</v>
      </c>
      <c r="K40" t="s">
        <v>44</v>
      </c>
      <c r="L40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export</vt:lpstr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2023-02-05T02:48:24Z</dcterms:modified>
</cp:coreProperties>
</file>